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655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ниже 35 кВ" sheetId="9" r:id="rId9"/>
    <sheet name="3.2" sheetId="10" r:id="rId10"/>
    <sheet name="3.3" sheetId="11" r:id="rId11"/>
    <sheet name="3.4" sheetId="12" r:id="rId12"/>
    <sheet name="3.5" sheetId="13" r:id="rId13"/>
    <sheet name="4,1" sheetId="14" r:id="rId14"/>
    <sheet name="4,2" sheetId="15" r:id="rId15"/>
    <sheet name="4,3" sheetId="16" r:id="rId16"/>
    <sheet name="4,4" sheetId="17" r:id="rId17"/>
    <sheet name="4,5" sheetId="18" r:id="rId18"/>
    <sheet name="4,6" sheetId="19" r:id="rId19"/>
    <sheet name="4,7" sheetId="20" r:id="rId20"/>
    <sheet name="4,8" sheetId="21" r:id="rId21"/>
  </sheets>
  <definedNames>
    <definedName name="_Toc4759841" localSheetId="18">'4,6'!$A$1</definedName>
    <definedName name="_Toc4759842" localSheetId="19">'4,7'!$A$1</definedName>
    <definedName name="_Toc4759843" localSheetId="20">'4,8'!$A$1</definedName>
    <definedName name="_xlnm.Print_Area" localSheetId="2">'1.3'!$A$1:$F$14</definedName>
    <definedName name="_xlnm.Print_Area" localSheetId="3">'1.4'!$A$1:$F$13</definedName>
    <definedName name="_xlnm.Print_Area" localSheetId="4">'2.1'!$A$1:$E$27</definedName>
    <definedName name="_xlnm.Print_Area" localSheetId="5">'2.2'!$A$1:$T$6</definedName>
    <definedName name="_xlnm.Print_Area" localSheetId="8">'3.1 по ц. п. ниже 35 кВ'!$A$1:$H$152</definedName>
    <definedName name="_xlnm.Print_Area" localSheetId="12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<sst xmlns="http://schemas.openxmlformats.org/spreadsheetml/2006/main" count="514" uniqueCount="370">
  <si>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</si>
  <si>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</si>
  <si>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</si>
  <si>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</si>
  <si>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</si>
  <si>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</si>
  <si>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</si>
  <si>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</si>
  <si>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</si>
  <si>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</si>
  <si>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</si>
  <si>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</si>
  <si>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</si>
  <si>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</si>
  <si>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</si>
  <si>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</si>
  <si>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</si>
  <si>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</si>
  <si>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</si>
  <si>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</si>
  <si>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</si>
  <si>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</si>
  <si>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</si>
  <si>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</si>
  <si>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</si>
  <si>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</si>
  <si>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</si>
  <si>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</si>
  <si>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</si>
  <si>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</si>
  <si>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</si>
  <si>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</si>
  <si>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</si>
  <si>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</si>
  <si>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</si>
  <si>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</si>
  <si>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</si>
  <si>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</si>
  <si>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</si>
  <si>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</si>
  <si>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</si>
  <si>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</si>
  <si>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</si>
  <si>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</si>
  <si>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</si>
  <si>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</si>
  <si>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</si>
  <si>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</si>
  <si>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</si>
  <si>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</si>
  <si>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</si>
  <si>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</si>
  <si>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</si>
  <si>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</si>
  <si>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</si>
  <si>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</si>
  <si>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</si>
  <si>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</si>
  <si>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</si>
  <si>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</si>
  <si>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</si>
  <si>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</si>
  <si>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</si>
  <si>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</si>
  <si>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</si>
  <si>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</si>
  <si>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</si>
  <si>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</si>
  <si>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</si>
  <si>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</si>
  <si>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</si>
  <si>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</si>
  <si>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</si>
  <si>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</si>
  <si>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</si>
  <si>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</si>
  <si>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</si>
  <si>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</si>
  <si>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</si>
  <si>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</si>
  <si>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</si>
  <si>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</si>
  <si>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</si>
  <si>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</si>
  <si>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</si>
  <si>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</si>
  <si>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</si>
  <si>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</si>
  <si>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</si>
  <si>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</si>
  <si>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</si>
  <si>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</si>
  <si>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</si>
  <si>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</si>
  <si>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</si>
  <si>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</si>
  <si>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</si>
  <si>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</si>
  <si>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</si>
  <si>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</si>
  <si>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</si>
  <si>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</si>
  <si>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</si>
  <si>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</si>
  <si>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</si>
  <si>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</si>
  <si>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</si>
  <si>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</si>
  <si>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</si>
  <si>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</si>
  <si>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</si>
  <si>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</si>
  <si>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</si>
  <si>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</si>
  <si>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</si>
  <si>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</si>
  <si>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</si>
  <si>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</si>
  <si>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</si>
  <si>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</si>
  <si>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</si>
  <si>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</si>
  <si>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</si>
  <si>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</si>
  <si>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</si>
  <si>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</si>
  <si>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</si>
  <si>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</si>
  <si>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</si>
  <si>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</si>
  <si>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</si>
  <si>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</si>
  <si>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</si>
  <si>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</si>
  <si>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</si>
  <si>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</si>
  <si>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</si>
  <si>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</si>
  <si>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</si>
  <si>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</si>
  <si>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</si>
  <si>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</si>
  <si>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</si>
  <si>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</si>
  <si>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</si>
  <si>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</si>
  <si>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</si>
  <si>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</si>
  <si>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</si>
  <si>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</si>
  <si>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</si>
  <si>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</si>
  <si>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</si>
  <si>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</si>
  <si>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</si>
  <si>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</si>
  <si>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</si>
  <si>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</si>
  <si>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</si>
  <si>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</si>
  <si>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</si>
  <si>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</si>
  <si>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</si>
  <si>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</si>
  <si>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</si>
  <si>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</si>
  <si>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</si>
  <si>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</si>
  <si>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</si>
  <si>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</si>
  <si>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</si>
  <si>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</si>
  <si>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</si>
  <si>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</si>
  <si>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</si>
  <si>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</si>
  <si>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</si>
  <si>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</si>
  <si>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</si>
  <si>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</si>
  <si>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</si>
  <si>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</si>
  <si>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</si>
  <si>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</si>
  <si>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</si>
  <si>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</si>
  <si>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</si>
  <si>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</si>
  <si>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</si>
  <si>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</si>
  <si>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</si>
  <si>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</si>
  <si>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</si>
  <si>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2017 год</t>
  </si>
  <si>
    <t>2018 год</t>
  </si>
  <si>
    <t>№ № п/п</t>
  </si>
  <si>
    <t>Наименование трансформаторного пункта или подстанций</t>
  </si>
  <si>
    <t>Трансформаторы.  раб/рез</t>
  </si>
  <si>
    <t xml:space="preserve">Общая присоединенная мощность, </t>
  </si>
  <si>
    <t xml:space="preserve">количество </t>
  </si>
  <si>
    <t xml:space="preserve">суммарная мощность, МВА, </t>
  </si>
  <si>
    <t>раб.</t>
  </si>
  <si>
    <t>рез.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</si>
  <si>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</si>
  <si>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</si>
  <si>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</si>
  <si>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</si>
  <si>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</si>
  <si>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</si>
  <si>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</si>
  <si>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</si>
  <si>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</si>
  <si>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</si>
  <si>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</si>
  <si>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</si>
  <si>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</si>
  <si>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№10</t>
  </si>
  <si>
    <t>ТП №11</t>
  </si>
  <si>
    <t>ТП №12</t>
  </si>
  <si>
    <t>ТП №13</t>
  </si>
  <si>
    <t>ТП №14</t>
  </si>
  <si>
    <t>ТП №15</t>
  </si>
  <si>
    <t>ТП №16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</si>
  <si>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</si>
  <si>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</si>
  <si>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</si>
  <si>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</si>
  <si>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</si>
  <si>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</si>
  <si>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</si>
  <si>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№24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</si>
  <si>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</si>
  <si>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</si>
  <si>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</si>
  <si>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</si>
  <si>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</si>
  <si>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</si>
  <si>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</si>
  <si>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</si>
  <si>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</si>
  <si>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</si>
  <si>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</si>
  <si>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</si>
  <si>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</si>
  <si>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</si>
  <si>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</si>
  <si>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</si>
  <si>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</si>
  <si>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</si>
  <si>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№43</t>
  </si>
  <si>
    <t>ТП №44</t>
  </si>
  <si>
    <t>ТП №45</t>
  </si>
  <si>
    <t>ТП №46</t>
  </si>
  <si>
    <t>ТП №47</t>
  </si>
  <si>
    <t>ТП №48</t>
  </si>
  <si>
    <t>ТП №49</t>
  </si>
  <si>
    <t>ТП №50</t>
  </si>
  <si>
    <t>ТП №51</t>
  </si>
  <si>
    <t>ТП №52</t>
  </si>
  <si>
    <t>ТП №53</t>
  </si>
  <si>
    <t>ТП №55</t>
  </si>
  <si>
    <t>ТП №56</t>
  </si>
  <si>
    <t>ТП №57</t>
  </si>
  <si>
    <t>ТП №58</t>
  </si>
  <si>
    <t>ТП №59</t>
  </si>
  <si>
    <t>ТП №60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</si>
  <si>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</si>
  <si>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</si>
  <si>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</si>
  <si>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</si>
  <si>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</si>
  <si>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</si>
  <si>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</si>
  <si>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</si>
  <si>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</si>
  <si>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</si>
  <si>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</si>
  <si>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</si>
  <si>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</si>
  <si>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</si>
  <si>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</si>
  <si>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</si>
  <si>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</si>
  <si>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</si>
  <si>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</si>
  <si>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</si>
  <si>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</si>
  <si>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</si>
  <si>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</si>
  <si>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</si>
  <si>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</si>
  <si>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</si>
  <si>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</si>
  <si>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</si>
  <si>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</si>
  <si>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</si>
  <si>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</si>
  <si>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</si>
  <si>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</si>
  <si>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</si>
  <si>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</si>
  <si>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</si>
  <si>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</si>
  <si>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</si>
  <si>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</si>
  <si>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</si>
  <si>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</si>
  <si>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</si>
  <si>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</si>
  <si>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</si>
  <si>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</si>
  <si>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</si>
  <si>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</si>
  <si>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</si>
  <si>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</si>
  <si>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</si>
  <si>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</si>
  <si>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</si>
  <si>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</si>
  <si>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</si>
  <si>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</si>
  <si>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</si>
  <si>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</si>
  <si>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</si>
  <si>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</si>
  <si>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</si>
  <si>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</si>
  <si>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</si>
  <si>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</si>
  <si>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</si>
  <si>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</si>
  <si>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</si>
  <si>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</si>
  <si>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</si>
  <si>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</si>
  <si>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</si>
  <si>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</si>
  <si>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№213</t>
  </si>
  <si>
    <t>ТП №216</t>
  </si>
  <si>
    <t>ТП №215</t>
  </si>
  <si>
    <t>ТП №200</t>
  </si>
  <si>
    <t>(34-273) 4-73-50, 4-70-46, 4-73-55</t>
  </si>
  <si>
    <t>АО "КЭС КМР"</t>
  </si>
  <si>
    <t>http://kes-kmr.ru/tarify/calc-test/</t>
  </si>
  <si>
    <t>(34-273) 4-73-50,          4-70-46, 4-73-55.</t>
  </si>
  <si>
    <t>г. Краснокамск, ул. Коммунистическая,18</t>
  </si>
  <si>
    <t>Среднее время, затрачиваемое на заявку, мин.</t>
  </si>
  <si>
    <t>Обращений по каналам коммуникаций, шт. (всего), в т.ч.:</t>
  </si>
  <si>
    <t>очные обращения</t>
  </si>
  <si>
    <t>Наименование категории</t>
  </si>
  <si>
    <t>2.5.</t>
  </si>
  <si>
    <t>1.</t>
  </si>
  <si>
    <t>2.</t>
  </si>
  <si>
    <t>П.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п. 4.1. Информации о качестве обслуживания потребителей услуг.</t>
  </si>
  <si>
    <t>заочная форма  с использованием 
телефонной связи</t>
  </si>
  <si>
    <t>электронная форма с использованием сети 
"интернет"</t>
  </si>
  <si>
    <t>письменная форма с использованием почтовой связи</t>
  </si>
  <si>
    <t>Прием заявок на технолгическое присоединение,
подтверждение/восстановление документов о надлежащем
технологическом приисоединении. Выдача докуметов. Прием
обращений, жалоб. Прием заявок на дополнителные услуги и
т.д. Оформление документов в соответствии с ПП РФ № 861.</t>
  </si>
  <si>
    <t>Замена опор, шт.</t>
  </si>
  <si>
    <t>Ремонт ТП,РП, шт.</t>
  </si>
  <si>
    <t>Ремонт трансформаторов, шт.</t>
  </si>
  <si>
    <t>Расчистка трасс, га</t>
  </si>
  <si>
    <t>Расширение трасс, га</t>
  </si>
  <si>
    <t>Наименование организации</t>
  </si>
  <si>
    <t>Замена неизолированного провода ВЛ 0,4, 6-10 кВ на защищенный, км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</si>
  <si>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</si>
  <si>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 xml:space="preserve">В 2018 году посетителей очного офиса АО «КЭС КМР»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 и без предварительной записи. 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</si>
  <si>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</si>
  <si>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</si>
  <si>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 xml:space="preserve">В 2018г. проведена учеба сотрудников отдела техприсоединений по повышению квалификации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</si>
</sst>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0"/>
    <numFmt numFmtId="181" formatCode="0.0000"/>
    <numFmt numFmtId="182" formatCode="#,##0.0"/>
    <numFmt numFmtId="183" formatCode="0.000"/>
    <numFmt numFmtId="184" formatCode="0.0"/>
    <numFmt numFmtId="185" formatCode="0.00000"/>
    <numFmt numFmtId="186" formatCode="[$-FC19]d\ mmmm\ yyyy\ &quot;г.&quot;"/>
    <numFmt numFmtId="187" formatCode="###,###,##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81" fontId="54" fillId="0" borderId="11" xfId="0" applyNumberFormat="1" applyFont="1" applyBorder="1" applyAlignment="1">
      <alignment horizontal="center" vertical="center" wrapText="1"/>
    </xf>
    <xf numFmtId="181" fontId="54" fillId="0" borderId="0" xfId="0" applyNumberFormat="1" applyFont="1" applyAlignment="1">
      <alignment/>
    </xf>
    <xf numFmtId="18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vertical="center" wrapText="1"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vertical="center"/>
    </xf>
    <xf numFmtId="9" fontId="56" fillId="0" borderId="21" xfId="0" applyNumberFormat="1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textRotation="90" wrapText="1"/>
    </xf>
    <xf numFmtId="0" fontId="56" fillId="0" borderId="25" xfId="0" applyFont="1" applyBorder="1" applyAlignment="1">
      <alignment horizontal="center" vertical="center" textRotation="90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9" fontId="56" fillId="0" borderId="21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vertical="center"/>
    </xf>
    <xf numFmtId="9" fontId="56" fillId="0" borderId="28" xfId="0" applyNumberFormat="1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9" fontId="56" fillId="0" borderId="31" xfId="0" applyNumberFormat="1" applyFont="1" applyBorder="1" applyAlignment="1">
      <alignment horizontal="center" vertical="center"/>
    </xf>
    <xf numFmtId="9" fontId="56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10" fontId="30" fillId="0" borderId="16" xfId="0" applyNumberFormat="1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185" fontId="58" fillId="0" borderId="11" xfId="0" applyNumberFormat="1" applyFont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8" xfId="0" applyFont="1" applyBorder="1" applyAlignment="1">
      <alignment vertical="center" wrapText="1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10" fontId="0" fillId="0" borderId="16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10" fontId="30" fillId="0" borderId="16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9" fontId="5" fillId="0" borderId="21" xfId="0" applyNumberFormat="1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22" xfId="0" applyFont="1" applyFill="1" applyBorder="1" applyAlignment="1">
      <alignment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vertical="center" wrapText="1"/>
    </xf>
    <xf numFmtId="0" fontId="30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3" fontId="57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57" fillId="33" borderId="14" xfId="0" applyNumberFormat="1" applyFont="1" applyFill="1" applyBorder="1" applyAlignment="1">
      <alignment horizontal="right" vertical="center"/>
    </xf>
    <xf numFmtId="184" fontId="0" fillId="0" borderId="16" xfId="0" applyNumberFormat="1" applyBorder="1" applyAlignment="1">
      <alignment horizontal="center" vertical="center"/>
    </xf>
    <xf numFmtId="3" fontId="57" fillId="0" borderId="33" xfId="0" applyNumberFormat="1" applyFont="1" applyBorder="1" applyAlignment="1">
      <alignment horizontal="right" vertical="center"/>
    </xf>
    <xf numFmtId="0" fontId="57" fillId="0" borderId="36" xfId="0" applyFont="1" applyBorder="1" applyAlignment="1">
      <alignment horizontal="center" vertical="center" wrapText="1"/>
    </xf>
    <xf numFmtId="1" fontId="57" fillId="0" borderId="37" xfId="0" applyNumberFormat="1" applyFont="1" applyBorder="1" applyAlignment="1">
      <alignment/>
    </xf>
    <xf numFmtId="1" fontId="57" fillId="0" borderId="14" xfId="0" applyNumberFormat="1" applyFont="1" applyBorder="1" applyAlignment="1">
      <alignment/>
    </xf>
    <xf numFmtId="1" fontId="57" fillId="0" borderId="15" xfId="0" applyNumberFormat="1" applyFont="1" applyBorder="1" applyAlignment="1">
      <alignment/>
    </xf>
    <xf numFmtId="1" fontId="57" fillId="0" borderId="11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184" fontId="0" fillId="34" borderId="16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0" fontId="0" fillId="34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0" fillId="0" borderId="16" xfId="0" applyNumberFormat="1" applyFont="1" applyBorder="1" applyAlignment="1">
      <alignment vertical="center"/>
    </xf>
    <xf numFmtId="18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38" xfId="0" applyNumberFormat="1" applyBorder="1" applyAlignment="1">
      <alignment/>
    </xf>
    <xf numFmtId="3" fontId="57" fillId="0" borderId="16" xfId="0" applyNumberFormat="1" applyFont="1" applyBorder="1" applyAlignment="1">
      <alignment horizontal="right" vertical="center"/>
    </xf>
    <xf numFmtId="0" fontId="30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4" fillId="0" borderId="0" xfId="0" applyFont="1" applyFill="1" applyAlignment="1">
      <alignment/>
    </xf>
    <xf numFmtId="1" fontId="54" fillId="0" borderId="11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10" fontId="30" fillId="0" borderId="16" xfId="0" applyNumberFormat="1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left" vertical="top" wrapText="1"/>
    </xf>
    <xf numFmtId="183" fontId="30" fillId="0" borderId="16" xfId="0" applyNumberFormat="1" applyFont="1" applyBorder="1" applyAlignment="1">
      <alignment horizontal="center" vertical="top" wrapText="1"/>
    </xf>
    <xf numFmtId="183" fontId="30" fillId="35" borderId="16" xfId="0" applyNumberFormat="1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Border="1" applyAlignment="1">
      <alignment horizontal="center"/>
    </xf>
    <xf numFmtId="183" fontId="30" fillId="0" borderId="16" xfId="0" applyNumberFormat="1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/>
    </xf>
    <xf numFmtId="2" fontId="30" fillId="0" borderId="16" xfId="0" applyNumberFormat="1" applyFont="1" applyFill="1" applyBorder="1" applyAlignment="1">
      <alignment horizontal="center" vertical="top" wrapText="1"/>
    </xf>
    <xf numFmtId="2" fontId="30" fillId="0" borderId="16" xfId="0" applyNumberFormat="1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16" fontId="0" fillId="0" borderId="16" xfId="0" applyNumberFormat="1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justify" vertical="center"/>
    </xf>
    <xf numFmtId="0" fontId="59" fillId="0" borderId="11" xfId="0" applyFont="1" applyBorder="1" applyAlignment="1">
      <alignment horizontal="center" vertical="center"/>
    </xf>
    <xf numFmtId="3" fontId="59" fillId="0" borderId="11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8" fillId="0" borderId="42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7" xfId="0" applyFont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0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/>
      <protection/>
    </xf>
    <xf numFmtId="0" fontId="30" fillId="0" borderId="0" xfId="53" applyFont="1" applyAlignment="1">
      <alignment vertical="center"/>
      <protection/>
    </xf>
    <xf numFmtId="0" fontId="30" fillId="0" borderId="0" xfId="53" applyFont="1" applyBorder="1" applyAlignment="1">
      <alignment vertical="center"/>
      <protection/>
    </xf>
    <xf numFmtId="0" fontId="30" fillId="0" borderId="43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56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56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40" fillId="0" borderId="41" xfId="42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14" fontId="5" fillId="0" borderId="70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es-kmr.ru/tarify/calc-test/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="120" zoomScaleSheetLayoutView="120" zoomScalePageLayoutView="0" workbookViewId="0" topLeftCell="A1">
      <selection activeCell="L3" sqref="L3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8" width="9.28125" style="0" bestFit="1" customWidth="1"/>
    <col min="9" max="9" width="9.57421875" style="0" bestFit="1" customWidth="1"/>
  </cols>
  <sheetData>
    <row r="1" spans="1:9" ht="73.5" customHeight="1">
      <c r="A1" s="171" t="s">
        <v>158</v>
      </c>
      <c r="B1" s="171"/>
      <c r="C1" s="171"/>
      <c r="D1" s="171"/>
      <c r="E1" s="171"/>
      <c r="F1" s="171"/>
      <c r="G1" s="171"/>
      <c r="H1" s="171"/>
      <c r="I1" s="171"/>
    </row>
    <row r="2" ht="15.75" thickBot="1"/>
    <row r="3" spans="1:9" ht="90.75" thickBot="1">
      <c r="A3" s="258" t="s">
        <v>148</v>
      </c>
      <c r="B3" s="68" t="s">
        <v>149</v>
      </c>
      <c r="C3" s="68" t="s">
        <v>150</v>
      </c>
      <c r="D3" s="68" t="s">
        <v>151</v>
      </c>
      <c r="E3" s="117" t="s">
        <v>152</v>
      </c>
      <c r="F3" s="117" t="s">
        <v>153</v>
      </c>
      <c r="G3" s="117" t="s">
        <v>154</v>
      </c>
      <c r="H3" s="259" t="s">
        <v>155</v>
      </c>
      <c r="I3" s="259" t="s">
        <v>156</v>
      </c>
    </row>
    <row r="4" spans="1:9" ht="15.75" thickBot="1">
      <c r="A4" s="69">
        <v>2018</v>
      </c>
      <c r="B4" s="112">
        <v>4348</v>
      </c>
      <c r="C4" s="112">
        <v>713</v>
      </c>
      <c r="D4" s="116">
        <v>3635</v>
      </c>
      <c r="E4" s="118">
        <v>5270</v>
      </c>
      <c r="F4" s="119">
        <v>1635</v>
      </c>
      <c r="G4" s="120">
        <v>3635</v>
      </c>
      <c r="H4" s="121">
        <v>541</v>
      </c>
      <c r="I4" s="121">
        <v>4729</v>
      </c>
    </row>
    <row r="5" spans="1:9" ht="15.75" thickBot="1">
      <c r="A5" s="69">
        <v>2017</v>
      </c>
      <c r="B5" s="112">
        <v>3962</v>
      </c>
      <c r="C5" s="112">
        <v>696</v>
      </c>
      <c r="D5" s="116">
        <v>3266</v>
      </c>
      <c r="E5" s="118">
        <v>4836</v>
      </c>
      <c r="F5" s="119">
        <v>1570</v>
      </c>
      <c r="G5" s="120">
        <v>3266</v>
      </c>
      <c r="H5" s="121">
        <v>565</v>
      </c>
      <c r="I5" s="121">
        <v>4271</v>
      </c>
    </row>
    <row r="6" spans="1:9" ht="15.75" thickBot="1">
      <c r="A6" s="70" t="s">
        <v>157</v>
      </c>
      <c r="B6" s="71"/>
      <c r="C6" s="71"/>
      <c r="D6" s="71"/>
      <c r="E6" s="114">
        <f>B4-B5</f>
        <v>386</v>
      </c>
      <c r="F6" s="114">
        <f>C4-C5</f>
        <v>17</v>
      </c>
      <c r="G6" s="114">
        <f>D4-D5</f>
        <v>369</v>
      </c>
      <c r="H6" s="114">
        <f>H4-H5</f>
        <v>-24</v>
      </c>
      <c r="I6" s="114">
        <f>I4-I5</f>
        <v>458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38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38" customFormat="1" ht="15">
      <c r="A1" s="38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38" t="s">
        <v>114</v>
      </c>
    </row>
    <row r="2" ht="15.75" thickBot="1"/>
    <row r="3" spans="1:18" s="43" customFormat="1" ht="15">
      <c r="A3" s="217" t="s">
        <v>110</v>
      </c>
      <c r="B3" s="220" t="s">
        <v>1</v>
      </c>
      <c r="C3" s="220" t="s">
        <v>115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 t="s">
        <v>116</v>
      </c>
    </row>
    <row r="4" spans="1:18" s="43" customFormat="1" ht="15">
      <c r="A4" s="218"/>
      <c r="B4" s="221"/>
      <c r="C4" s="225" t="s">
        <v>117</v>
      </c>
      <c r="D4" s="221"/>
      <c r="E4" s="221"/>
      <c r="F4" s="225" t="s">
        <v>118</v>
      </c>
      <c r="G4" s="221"/>
      <c r="H4" s="221"/>
      <c r="I4" s="225" t="s">
        <v>119</v>
      </c>
      <c r="J4" s="221"/>
      <c r="K4" s="221"/>
      <c r="L4" s="225" t="s">
        <v>120</v>
      </c>
      <c r="M4" s="221"/>
      <c r="N4" s="221"/>
      <c r="O4" s="225" t="s">
        <v>121</v>
      </c>
      <c r="P4" s="221"/>
      <c r="Q4" s="221"/>
      <c r="R4" s="224"/>
    </row>
    <row r="5" spans="1:18" s="43" customFormat="1" ht="51">
      <c r="A5" s="219"/>
      <c r="B5" s="221"/>
      <c r="C5" s="90" t="s">
        <v>193</v>
      </c>
      <c r="D5" s="90" t="s">
        <v>194</v>
      </c>
      <c r="E5" s="90" t="s">
        <v>122</v>
      </c>
      <c r="F5" s="90" t="s">
        <v>193</v>
      </c>
      <c r="G5" s="90" t="s">
        <v>194</v>
      </c>
      <c r="H5" s="90" t="s">
        <v>122</v>
      </c>
      <c r="I5" s="90" t="s">
        <v>193</v>
      </c>
      <c r="J5" s="90" t="s">
        <v>194</v>
      </c>
      <c r="K5" s="90" t="s">
        <v>122</v>
      </c>
      <c r="L5" s="90" t="s">
        <v>193</v>
      </c>
      <c r="M5" s="90" t="s">
        <v>194</v>
      </c>
      <c r="N5" s="90" t="s">
        <v>122</v>
      </c>
      <c r="O5" s="90" t="s">
        <v>193</v>
      </c>
      <c r="P5" s="90" t="s">
        <v>194</v>
      </c>
      <c r="Q5" s="90" t="s">
        <v>122</v>
      </c>
      <c r="R5" s="224"/>
    </row>
    <row r="6" spans="1:18" s="43" customFormat="1" ht="13.5" thickBot="1">
      <c r="A6" s="91">
        <v>1</v>
      </c>
      <c r="B6" s="92">
        <f>A6+1</f>
        <v>2</v>
      </c>
      <c r="C6" s="92">
        <f aca="true" t="shared" si="0" ref="C6:R6">B6+1</f>
        <v>3</v>
      </c>
      <c r="D6" s="92">
        <f t="shared" si="0"/>
        <v>4</v>
      </c>
      <c r="E6" s="92">
        <f t="shared" si="0"/>
        <v>5</v>
      </c>
      <c r="F6" s="92">
        <f t="shared" si="0"/>
        <v>6</v>
      </c>
      <c r="G6" s="92">
        <f t="shared" si="0"/>
        <v>7</v>
      </c>
      <c r="H6" s="92">
        <f t="shared" si="0"/>
        <v>8</v>
      </c>
      <c r="I6" s="92">
        <f t="shared" si="0"/>
        <v>9</v>
      </c>
      <c r="J6" s="92">
        <f t="shared" si="0"/>
        <v>10</v>
      </c>
      <c r="K6" s="92">
        <f t="shared" si="0"/>
        <v>11</v>
      </c>
      <c r="L6" s="92">
        <f t="shared" si="0"/>
        <v>12</v>
      </c>
      <c r="M6" s="92">
        <f t="shared" si="0"/>
        <v>13</v>
      </c>
      <c r="N6" s="92">
        <f t="shared" si="0"/>
        <v>14</v>
      </c>
      <c r="O6" s="92">
        <f t="shared" si="0"/>
        <v>15</v>
      </c>
      <c r="P6" s="92">
        <f t="shared" si="0"/>
        <v>16</v>
      </c>
      <c r="Q6" s="92">
        <f t="shared" si="0"/>
        <v>17</v>
      </c>
      <c r="R6" s="93">
        <f t="shared" si="0"/>
        <v>18</v>
      </c>
    </row>
    <row r="7" spans="1:18" s="43" customFormat="1" ht="12.75">
      <c r="A7" s="94"/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18" s="43" customFormat="1" ht="38.25">
      <c r="A8" s="98">
        <v>1</v>
      </c>
      <c r="B8" s="99" t="s">
        <v>123</v>
      </c>
      <c r="C8" s="104">
        <v>216</v>
      </c>
      <c r="D8" s="104">
        <v>190</v>
      </c>
      <c r="E8" s="105">
        <f>D8/C8</f>
        <v>0.8796296296296297</v>
      </c>
      <c r="F8" s="104">
        <v>30</v>
      </c>
      <c r="G8" s="104">
        <v>30</v>
      </c>
      <c r="H8" s="105">
        <f>G8/F8</f>
        <v>1</v>
      </c>
      <c r="I8" s="104">
        <v>1</v>
      </c>
      <c r="J8" s="104">
        <v>5</v>
      </c>
      <c r="K8" s="105">
        <f>J8/I8</f>
        <v>5</v>
      </c>
      <c r="L8" s="104">
        <v>1</v>
      </c>
      <c r="M8" s="104">
        <v>0</v>
      </c>
      <c r="N8" s="105">
        <f>M8/L8</f>
        <v>0</v>
      </c>
      <c r="O8" s="106"/>
      <c r="P8" s="106"/>
      <c r="Q8" s="106"/>
      <c r="R8" s="107">
        <f>SUM(D8+G8+J8+M8)</f>
        <v>225</v>
      </c>
    </row>
    <row r="9" spans="1:18" s="43" customFormat="1" ht="38.25">
      <c r="A9" s="98">
        <f>A8+1</f>
        <v>2</v>
      </c>
      <c r="B9" s="99" t="s">
        <v>124</v>
      </c>
      <c r="C9" s="104">
        <v>216</v>
      </c>
      <c r="D9" s="104">
        <v>190</v>
      </c>
      <c r="E9" s="105">
        <f>D9/C9</f>
        <v>0.8796296296296297</v>
      </c>
      <c r="F9" s="104">
        <v>30</v>
      </c>
      <c r="G9" s="104">
        <v>30</v>
      </c>
      <c r="H9" s="105">
        <f>G9/F9</f>
        <v>1</v>
      </c>
      <c r="I9" s="104">
        <v>1</v>
      </c>
      <c r="J9" s="104">
        <v>5</v>
      </c>
      <c r="K9" s="105">
        <f>J9/I9</f>
        <v>5</v>
      </c>
      <c r="L9" s="104">
        <v>1</v>
      </c>
      <c r="M9" s="104">
        <v>0</v>
      </c>
      <c r="N9" s="105">
        <f>M9/L9</f>
        <v>0</v>
      </c>
      <c r="O9" s="106"/>
      <c r="P9" s="106"/>
      <c r="Q9" s="106"/>
      <c r="R9" s="107">
        <f aca="true" t="shared" si="1" ref="R9:R19">SUM(D9+G9+J9+M9)</f>
        <v>225</v>
      </c>
    </row>
    <row r="10" spans="1:18" s="43" customFormat="1" ht="76.5">
      <c r="A10" s="108">
        <f>A9+1</f>
        <v>3</v>
      </c>
      <c r="B10" s="109" t="s">
        <v>125</v>
      </c>
      <c r="C10" s="104">
        <v>0</v>
      </c>
      <c r="D10" s="104">
        <v>0</v>
      </c>
      <c r="E10" s="104"/>
      <c r="F10" s="104">
        <v>0</v>
      </c>
      <c r="G10" s="104"/>
      <c r="H10" s="104"/>
      <c r="I10" s="104">
        <v>0</v>
      </c>
      <c r="J10" s="104"/>
      <c r="K10" s="104"/>
      <c r="L10" s="104">
        <v>0</v>
      </c>
      <c r="M10" s="104">
        <v>0</v>
      </c>
      <c r="N10" s="104"/>
      <c r="O10" s="106"/>
      <c r="P10" s="106"/>
      <c r="Q10" s="106"/>
      <c r="R10" s="107">
        <f t="shared" si="1"/>
        <v>0</v>
      </c>
    </row>
    <row r="11" spans="1:18" s="43" customFormat="1" ht="12.75">
      <c r="A11" s="108" t="s">
        <v>25</v>
      </c>
      <c r="B11" s="109" t="s">
        <v>126</v>
      </c>
      <c r="C11" s="104">
        <v>0</v>
      </c>
      <c r="D11" s="104">
        <v>0</v>
      </c>
      <c r="E11" s="104"/>
      <c r="F11" s="104">
        <v>0</v>
      </c>
      <c r="G11" s="104"/>
      <c r="H11" s="104"/>
      <c r="I11" s="104">
        <v>0</v>
      </c>
      <c r="J11" s="104"/>
      <c r="K11" s="104"/>
      <c r="L11" s="104">
        <v>0</v>
      </c>
      <c r="M11" s="104">
        <v>0</v>
      </c>
      <c r="N11" s="104"/>
      <c r="O11" s="106"/>
      <c r="P11" s="106"/>
      <c r="Q11" s="106"/>
      <c r="R11" s="107">
        <f t="shared" si="1"/>
        <v>0</v>
      </c>
    </row>
    <row r="12" spans="1:18" s="43" customFormat="1" ht="12.75">
      <c r="A12" s="108" t="s">
        <v>26</v>
      </c>
      <c r="B12" s="109" t="s">
        <v>127</v>
      </c>
      <c r="C12" s="104">
        <v>0</v>
      </c>
      <c r="D12" s="104">
        <v>0</v>
      </c>
      <c r="E12" s="104"/>
      <c r="F12" s="104">
        <v>0</v>
      </c>
      <c r="G12" s="104"/>
      <c r="H12" s="104"/>
      <c r="I12" s="104">
        <v>0</v>
      </c>
      <c r="J12" s="104"/>
      <c r="K12" s="104"/>
      <c r="L12" s="104">
        <v>0</v>
      </c>
      <c r="M12" s="104">
        <v>0</v>
      </c>
      <c r="N12" s="104"/>
      <c r="O12" s="106"/>
      <c r="P12" s="106"/>
      <c r="Q12" s="106"/>
      <c r="R12" s="107">
        <f t="shared" si="1"/>
        <v>0</v>
      </c>
    </row>
    <row r="13" spans="1:18" s="43" customFormat="1" ht="38.25">
      <c r="A13" s="108">
        <f>A10+1</f>
        <v>4</v>
      </c>
      <c r="B13" s="109" t="s">
        <v>128</v>
      </c>
      <c r="C13" s="104">
        <v>15</v>
      </c>
      <c r="D13" s="104">
        <v>15</v>
      </c>
      <c r="E13" s="105">
        <f>D13/C13</f>
        <v>1</v>
      </c>
      <c r="F13" s="104">
        <v>15</v>
      </c>
      <c r="G13" s="104">
        <v>15</v>
      </c>
      <c r="H13" s="105">
        <f>G13/F13</f>
        <v>1</v>
      </c>
      <c r="I13" s="104">
        <v>15</v>
      </c>
      <c r="J13" s="104">
        <v>15</v>
      </c>
      <c r="K13" s="105">
        <f>J13/I13</f>
        <v>1</v>
      </c>
      <c r="L13" s="104">
        <v>15</v>
      </c>
      <c r="M13" s="104">
        <v>15</v>
      </c>
      <c r="N13" s="105">
        <f>M13/L13</f>
        <v>1</v>
      </c>
      <c r="O13" s="106"/>
      <c r="P13" s="106"/>
      <c r="Q13" s="106"/>
      <c r="R13" s="107">
        <f t="shared" si="1"/>
        <v>60</v>
      </c>
    </row>
    <row r="14" spans="1:18" s="43" customFormat="1" ht="25.5">
      <c r="A14" s="98">
        <f>A13+1</f>
        <v>5</v>
      </c>
      <c r="B14" s="99" t="s">
        <v>129</v>
      </c>
      <c r="C14" s="104">
        <v>167</v>
      </c>
      <c r="D14" s="104">
        <v>138</v>
      </c>
      <c r="E14" s="105">
        <f>D14/C14</f>
        <v>0.8263473053892215</v>
      </c>
      <c r="F14" s="104">
        <v>35</v>
      </c>
      <c r="G14" s="104">
        <v>32</v>
      </c>
      <c r="H14" s="105">
        <f>G14/F14</f>
        <v>0.9142857142857143</v>
      </c>
      <c r="I14" s="104">
        <v>5</v>
      </c>
      <c r="J14" s="104">
        <v>3</v>
      </c>
      <c r="K14" s="105">
        <f>J14/I14</f>
        <v>0.6</v>
      </c>
      <c r="L14" s="104">
        <v>0</v>
      </c>
      <c r="M14" s="104">
        <v>0</v>
      </c>
      <c r="N14" s="105"/>
      <c r="O14" s="106"/>
      <c r="P14" s="106"/>
      <c r="Q14" s="106"/>
      <c r="R14" s="107">
        <f t="shared" si="1"/>
        <v>173</v>
      </c>
    </row>
    <row r="15" spans="1:18" s="43" customFormat="1" ht="25.5">
      <c r="A15" s="108">
        <f>A14+1</f>
        <v>6</v>
      </c>
      <c r="B15" s="109" t="s">
        <v>130</v>
      </c>
      <c r="C15" s="104">
        <v>129</v>
      </c>
      <c r="D15" s="104">
        <v>115</v>
      </c>
      <c r="E15" s="105">
        <f>D15/C15</f>
        <v>0.8914728682170543</v>
      </c>
      <c r="F15" s="104">
        <v>31</v>
      </c>
      <c r="G15" s="104">
        <v>30</v>
      </c>
      <c r="H15" s="105">
        <f>G15/F15</f>
        <v>0.967741935483871</v>
      </c>
      <c r="I15" s="104">
        <v>1</v>
      </c>
      <c r="J15" s="104">
        <v>6</v>
      </c>
      <c r="K15" s="105">
        <f>J15/I15</f>
        <v>6</v>
      </c>
      <c r="L15" s="104">
        <v>0</v>
      </c>
      <c r="M15" s="104">
        <v>0</v>
      </c>
      <c r="N15" s="105">
        <v>2</v>
      </c>
      <c r="O15" s="106"/>
      <c r="P15" s="106"/>
      <c r="Q15" s="106"/>
      <c r="R15" s="107">
        <f t="shared" si="1"/>
        <v>151</v>
      </c>
    </row>
    <row r="16" spans="1:18" s="43" customFormat="1" ht="63.75">
      <c r="A16" s="108">
        <f>A15+1</f>
        <v>7</v>
      </c>
      <c r="B16" s="109" t="s">
        <v>131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/>
      <c r="I16" s="104">
        <v>0</v>
      </c>
      <c r="J16" s="104">
        <v>0</v>
      </c>
      <c r="K16" s="104"/>
      <c r="L16" s="104">
        <v>0</v>
      </c>
      <c r="M16" s="104">
        <v>0</v>
      </c>
      <c r="N16" s="104">
        <v>0</v>
      </c>
      <c r="O16" s="106"/>
      <c r="P16" s="106"/>
      <c r="Q16" s="106"/>
      <c r="R16" s="107">
        <f t="shared" si="1"/>
        <v>0</v>
      </c>
    </row>
    <row r="17" spans="1:18" s="43" customFormat="1" ht="12.75">
      <c r="A17" s="108" t="s">
        <v>132</v>
      </c>
      <c r="B17" s="109" t="s">
        <v>126</v>
      </c>
      <c r="C17" s="104">
        <v>0</v>
      </c>
      <c r="D17" s="104">
        <v>0</v>
      </c>
      <c r="E17" s="104"/>
      <c r="F17" s="104">
        <v>0</v>
      </c>
      <c r="G17" s="104">
        <v>0</v>
      </c>
      <c r="H17" s="104"/>
      <c r="I17" s="104">
        <v>0</v>
      </c>
      <c r="J17" s="104">
        <v>0</v>
      </c>
      <c r="K17" s="104"/>
      <c r="L17" s="104">
        <v>0</v>
      </c>
      <c r="M17" s="104">
        <v>0</v>
      </c>
      <c r="N17" s="104">
        <v>0</v>
      </c>
      <c r="O17" s="106"/>
      <c r="P17" s="106"/>
      <c r="Q17" s="106"/>
      <c r="R17" s="107">
        <f t="shared" si="1"/>
        <v>0</v>
      </c>
    </row>
    <row r="18" spans="1:18" s="43" customFormat="1" ht="12.75">
      <c r="A18" s="108" t="s">
        <v>133</v>
      </c>
      <c r="B18" s="109" t="s">
        <v>134</v>
      </c>
      <c r="C18" s="104">
        <v>0</v>
      </c>
      <c r="D18" s="104">
        <v>0</v>
      </c>
      <c r="E18" s="104"/>
      <c r="F18" s="104">
        <v>0</v>
      </c>
      <c r="G18" s="104">
        <v>0</v>
      </c>
      <c r="H18" s="104"/>
      <c r="I18" s="104">
        <v>0</v>
      </c>
      <c r="J18" s="104">
        <v>0</v>
      </c>
      <c r="K18" s="104"/>
      <c r="L18" s="104">
        <v>0</v>
      </c>
      <c r="M18" s="104">
        <v>0</v>
      </c>
      <c r="N18" s="104">
        <v>0</v>
      </c>
      <c r="O18" s="106"/>
      <c r="P18" s="106"/>
      <c r="Q18" s="106"/>
      <c r="R18" s="107">
        <f t="shared" si="1"/>
        <v>0</v>
      </c>
    </row>
    <row r="19" spans="1:18" s="43" customFormat="1" ht="38.25">
      <c r="A19" s="108">
        <f>A16+1</f>
        <v>8</v>
      </c>
      <c r="B19" s="109" t="s">
        <v>135</v>
      </c>
      <c r="C19" s="104">
        <v>65</v>
      </c>
      <c r="D19" s="104">
        <v>65</v>
      </c>
      <c r="E19" s="105">
        <f>D19/C19</f>
        <v>1</v>
      </c>
      <c r="F19" s="104">
        <v>59</v>
      </c>
      <c r="G19" s="104">
        <v>59</v>
      </c>
      <c r="H19" s="105">
        <f>G19/F19</f>
        <v>1</v>
      </c>
      <c r="I19" s="104">
        <v>90</v>
      </c>
      <c r="J19" s="104">
        <v>90</v>
      </c>
      <c r="K19" s="105">
        <f>J19/I19</f>
        <v>1</v>
      </c>
      <c r="L19" s="104">
        <v>115</v>
      </c>
      <c r="M19" s="104">
        <v>115</v>
      </c>
      <c r="N19" s="105">
        <f>M19/L19</f>
        <v>1</v>
      </c>
      <c r="O19" s="106"/>
      <c r="P19" s="106"/>
      <c r="Q19" s="106"/>
      <c r="R19" s="107">
        <f t="shared" si="1"/>
        <v>329</v>
      </c>
    </row>
    <row r="20" spans="1:18" s="43" customFormat="1" ht="12.75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0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L18" sqref="L18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71" t="s">
        <v>146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5.75" thickBot="1"/>
    <row r="3" spans="1:11" s="43" customFormat="1" ht="30" customHeight="1">
      <c r="A3" s="244" t="s">
        <v>136</v>
      </c>
      <c r="B3" s="245"/>
      <c r="C3" s="245"/>
      <c r="D3" s="220">
        <v>15</v>
      </c>
      <c r="E3" s="222"/>
      <c r="F3" s="220">
        <v>150</v>
      </c>
      <c r="G3" s="222"/>
      <c r="H3" s="220">
        <v>250</v>
      </c>
      <c r="I3" s="222"/>
      <c r="J3" s="220">
        <v>670</v>
      </c>
      <c r="K3" s="246"/>
    </row>
    <row r="4" spans="1:11" s="43" customFormat="1" ht="30" customHeight="1">
      <c r="A4" s="243" t="s">
        <v>137</v>
      </c>
      <c r="B4" s="221"/>
      <c r="C4" s="221"/>
      <c r="D4" s="51" t="s">
        <v>138</v>
      </c>
      <c r="E4" s="51" t="s">
        <v>139</v>
      </c>
      <c r="F4" s="51" t="s">
        <v>138</v>
      </c>
      <c r="G4" s="51" t="s">
        <v>139</v>
      </c>
      <c r="H4" s="51" t="s">
        <v>138</v>
      </c>
      <c r="I4" s="51" t="s">
        <v>139</v>
      </c>
      <c r="J4" s="51" t="s">
        <v>138</v>
      </c>
      <c r="K4" s="52" t="s">
        <v>139</v>
      </c>
    </row>
    <row r="5" spans="1:11" s="43" customFormat="1" ht="136.5" thickBot="1">
      <c r="A5" s="53" t="s">
        <v>140</v>
      </c>
      <c r="B5" s="54" t="s">
        <v>141</v>
      </c>
      <c r="C5" s="54" t="s">
        <v>142</v>
      </c>
      <c r="D5" s="55"/>
      <c r="E5" s="55"/>
      <c r="F5" s="55"/>
      <c r="G5" s="55"/>
      <c r="H5" s="55"/>
      <c r="I5" s="55"/>
      <c r="J5" s="55"/>
      <c r="K5" s="56"/>
    </row>
    <row r="6" spans="1:11" s="43" customFormat="1" ht="30" customHeight="1">
      <c r="A6" s="226" t="s">
        <v>143</v>
      </c>
      <c r="B6" s="229" t="s">
        <v>144</v>
      </c>
      <c r="C6" s="57" t="s">
        <v>97</v>
      </c>
      <c r="D6" s="44"/>
      <c r="E6" s="44"/>
      <c r="F6" s="44"/>
      <c r="G6" s="44"/>
      <c r="H6" s="44"/>
      <c r="I6" s="44"/>
      <c r="J6" s="44"/>
      <c r="K6" s="45"/>
    </row>
    <row r="7" spans="1:11" s="43" customFormat="1" ht="30" customHeight="1">
      <c r="A7" s="227"/>
      <c r="B7" s="230"/>
      <c r="C7" s="58" t="s">
        <v>91</v>
      </c>
      <c r="D7" s="48"/>
      <c r="E7" s="48"/>
      <c r="F7" s="49"/>
      <c r="G7" s="48"/>
      <c r="H7" s="48"/>
      <c r="I7" s="49"/>
      <c r="J7" s="48"/>
      <c r="K7" s="50"/>
    </row>
    <row r="8" spans="1:11" s="43" customFormat="1" ht="30" customHeight="1">
      <c r="A8" s="227"/>
      <c r="B8" s="231" t="s">
        <v>145</v>
      </c>
      <c r="C8" s="58" t="s">
        <v>97</v>
      </c>
      <c r="D8" s="48"/>
      <c r="E8" s="48">
        <v>550</v>
      </c>
      <c r="F8" s="49"/>
      <c r="G8" s="48"/>
      <c r="H8" s="48"/>
      <c r="I8" s="49"/>
      <c r="J8" s="48"/>
      <c r="K8" s="50"/>
    </row>
    <row r="9" spans="1:11" s="43" customFormat="1" ht="30" customHeight="1" thickBot="1">
      <c r="A9" s="228"/>
      <c r="B9" s="230"/>
      <c r="C9" s="58" t="s">
        <v>91</v>
      </c>
      <c r="D9" s="59"/>
      <c r="E9" s="59">
        <v>550</v>
      </c>
      <c r="F9" s="60"/>
      <c r="G9" s="59"/>
      <c r="H9" s="59"/>
      <c r="I9" s="60"/>
      <c r="J9" s="59"/>
      <c r="K9" s="61"/>
    </row>
    <row r="10" spans="1:11" s="43" customFormat="1" ht="30" customHeight="1">
      <c r="A10" s="226">
        <v>750</v>
      </c>
      <c r="B10" s="229" t="s">
        <v>144</v>
      </c>
      <c r="C10" s="62" t="s">
        <v>97</v>
      </c>
      <c r="D10" s="232" t="s">
        <v>343</v>
      </c>
      <c r="E10" s="233"/>
      <c r="F10" s="233"/>
      <c r="G10" s="233"/>
      <c r="H10" s="233"/>
      <c r="I10" s="233"/>
      <c r="J10" s="233"/>
      <c r="K10" s="234"/>
    </row>
    <row r="11" spans="1:11" s="43" customFormat="1" ht="30" customHeight="1">
      <c r="A11" s="227"/>
      <c r="B11" s="230"/>
      <c r="C11" s="63" t="s">
        <v>91</v>
      </c>
      <c r="D11" s="235"/>
      <c r="E11" s="236"/>
      <c r="F11" s="236"/>
      <c r="G11" s="236"/>
      <c r="H11" s="236"/>
      <c r="I11" s="236"/>
      <c r="J11" s="236"/>
      <c r="K11" s="237"/>
    </row>
    <row r="12" spans="1:11" s="43" customFormat="1" ht="30" customHeight="1">
      <c r="A12" s="227"/>
      <c r="B12" s="231" t="s">
        <v>145</v>
      </c>
      <c r="C12" s="63" t="s">
        <v>97</v>
      </c>
      <c r="D12" s="235"/>
      <c r="E12" s="236"/>
      <c r="F12" s="236"/>
      <c r="G12" s="236"/>
      <c r="H12" s="236"/>
      <c r="I12" s="236"/>
      <c r="J12" s="236"/>
      <c r="K12" s="237"/>
    </row>
    <row r="13" spans="1:11" s="43" customFormat="1" ht="30" customHeight="1" thickBot="1">
      <c r="A13" s="228"/>
      <c r="B13" s="230"/>
      <c r="C13" s="63" t="s">
        <v>91</v>
      </c>
      <c r="D13" s="235"/>
      <c r="E13" s="236"/>
      <c r="F13" s="236"/>
      <c r="G13" s="236"/>
      <c r="H13" s="236"/>
      <c r="I13" s="236"/>
      <c r="J13" s="236"/>
      <c r="K13" s="237"/>
    </row>
    <row r="14" spans="1:11" s="43" customFormat="1" ht="30" customHeight="1">
      <c r="A14" s="226">
        <v>1000</v>
      </c>
      <c r="B14" s="229" t="s">
        <v>144</v>
      </c>
      <c r="C14" s="62" t="s">
        <v>97</v>
      </c>
      <c r="D14" s="235"/>
      <c r="E14" s="236"/>
      <c r="F14" s="236"/>
      <c r="G14" s="236"/>
      <c r="H14" s="236"/>
      <c r="I14" s="236"/>
      <c r="J14" s="236"/>
      <c r="K14" s="237"/>
    </row>
    <row r="15" spans="1:11" s="43" customFormat="1" ht="30" customHeight="1">
      <c r="A15" s="227"/>
      <c r="B15" s="230"/>
      <c r="C15" s="63" t="s">
        <v>91</v>
      </c>
      <c r="D15" s="235"/>
      <c r="E15" s="236"/>
      <c r="F15" s="236"/>
      <c r="G15" s="236"/>
      <c r="H15" s="236"/>
      <c r="I15" s="236"/>
      <c r="J15" s="236"/>
      <c r="K15" s="237"/>
    </row>
    <row r="16" spans="1:11" s="43" customFormat="1" ht="30" customHeight="1">
      <c r="A16" s="227"/>
      <c r="B16" s="231" t="s">
        <v>145</v>
      </c>
      <c r="C16" s="63" t="s">
        <v>97</v>
      </c>
      <c r="D16" s="235"/>
      <c r="E16" s="236"/>
      <c r="F16" s="236"/>
      <c r="G16" s="236"/>
      <c r="H16" s="236"/>
      <c r="I16" s="236"/>
      <c r="J16" s="236"/>
      <c r="K16" s="237"/>
    </row>
    <row r="17" spans="1:11" s="43" customFormat="1" ht="30" customHeight="1" thickBot="1">
      <c r="A17" s="228"/>
      <c r="B17" s="230"/>
      <c r="C17" s="63" t="s">
        <v>91</v>
      </c>
      <c r="D17" s="235"/>
      <c r="E17" s="236"/>
      <c r="F17" s="236"/>
      <c r="G17" s="236"/>
      <c r="H17" s="236"/>
      <c r="I17" s="236"/>
      <c r="J17" s="236"/>
      <c r="K17" s="237"/>
    </row>
    <row r="18" spans="1:11" s="43" customFormat="1" ht="30" customHeight="1">
      <c r="A18" s="226">
        <v>1250</v>
      </c>
      <c r="B18" s="229" t="s">
        <v>144</v>
      </c>
      <c r="C18" s="62" t="s">
        <v>97</v>
      </c>
      <c r="D18" s="235"/>
      <c r="E18" s="236"/>
      <c r="F18" s="236"/>
      <c r="G18" s="236"/>
      <c r="H18" s="236"/>
      <c r="I18" s="236"/>
      <c r="J18" s="236"/>
      <c r="K18" s="237"/>
    </row>
    <row r="19" spans="1:11" s="43" customFormat="1" ht="30" customHeight="1">
      <c r="A19" s="227"/>
      <c r="B19" s="230"/>
      <c r="C19" s="63" t="s">
        <v>91</v>
      </c>
      <c r="D19" s="235"/>
      <c r="E19" s="236"/>
      <c r="F19" s="236"/>
      <c r="G19" s="236"/>
      <c r="H19" s="236"/>
      <c r="I19" s="236"/>
      <c r="J19" s="236"/>
      <c r="K19" s="237"/>
    </row>
    <row r="20" spans="1:11" s="43" customFormat="1" ht="30" customHeight="1">
      <c r="A20" s="227"/>
      <c r="B20" s="231" t="s">
        <v>145</v>
      </c>
      <c r="C20" s="63" t="s">
        <v>97</v>
      </c>
      <c r="D20" s="235"/>
      <c r="E20" s="236"/>
      <c r="F20" s="236"/>
      <c r="G20" s="236"/>
      <c r="H20" s="236"/>
      <c r="I20" s="236"/>
      <c r="J20" s="236"/>
      <c r="K20" s="237"/>
    </row>
    <row r="21" spans="1:11" s="43" customFormat="1" ht="30" customHeight="1" thickBot="1">
      <c r="A21" s="241"/>
      <c r="B21" s="242"/>
      <c r="C21" s="64" t="s">
        <v>91</v>
      </c>
      <c r="D21" s="238"/>
      <c r="E21" s="239"/>
      <c r="F21" s="239"/>
      <c r="G21" s="239"/>
      <c r="H21" s="239"/>
      <c r="I21" s="239"/>
      <c r="J21" s="239"/>
      <c r="K21" s="240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hyperlinks>
    <hyperlink ref="D10" r:id="rId1" display="http://kes-kmr.ru/tarify/calc-test/"/>
  </hyperlinks>
  <printOptions/>
  <pageMargins left="0.7" right="0.7" top="0.75" bottom="0.75" header="0.3" footer="0.3"/>
  <pageSetup horizontalDpi="600" verticalDpi="600" orientation="portrait" paperSize="9" scale="7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0">
      <selection activeCell="R12" sqref="R12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12" max="12" width="10.7109375" style="0" bestFit="1" customWidth="1"/>
  </cols>
  <sheetData>
    <row r="1" spans="1:17" ht="53.25" customHeight="1">
      <c r="A1" s="172" t="s">
        <v>109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3" spans="1:17" ht="15">
      <c r="A3" s="221" t="s">
        <v>47</v>
      </c>
      <c r="B3" s="248" t="s">
        <v>48</v>
      </c>
      <c r="C3" s="221" t="s">
        <v>49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41.25" customHeight="1">
      <c r="A4" s="221"/>
      <c r="B4" s="221"/>
      <c r="C4" s="221" t="s">
        <v>50</v>
      </c>
      <c r="D4" s="221"/>
      <c r="E4" s="221"/>
      <c r="F4" s="248" t="s">
        <v>51</v>
      </c>
      <c r="G4" s="221"/>
      <c r="H4" s="221"/>
      <c r="I4" s="248" t="s">
        <v>52</v>
      </c>
      <c r="J4" s="221"/>
      <c r="K4" s="221"/>
      <c r="L4" s="248" t="s">
        <v>53</v>
      </c>
      <c r="M4" s="221"/>
      <c r="N4" s="221"/>
      <c r="O4" s="248" t="s">
        <v>54</v>
      </c>
      <c r="P4" s="221"/>
      <c r="Q4" s="221"/>
    </row>
    <row r="5" spans="1:17" ht="33.75">
      <c r="A5" s="221"/>
      <c r="B5" s="221"/>
      <c r="C5" s="124">
        <v>2017</v>
      </c>
      <c r="D5" s="25">
        <v>2018</v>
      </c>
      <c r="E5" s="26" t="s">
        <v>3</v>
      </c>
      <c r="F5" s="124">
        <v>2017</v>
      </c>
      <c r="G5" s="76">
        <v>2018</v>
      </c>
      <c r="H5" s="26" t="s">
        <v>3</v>
      </c>
      <c r="I5" s="124">
        <v>2017</v>
      </c>
      <c r="J5" s="76">
        <v>2018</v>
      </c>
      <c r="K5" s="26" t="s">
        <v>3</v>
      </c>
      <c r="L5" s="124">
        <v>2017</v>
      </c>
      <c r="M5" s="76">
        <v>2018</v>
      </c>
      <c r="N5" s="26" t="s">
        <v>3</v>
      </c>
      <c r="O5" s="76">
        <v>2016</v>
      </c>
      <c r="P5" s="76">
        <v>2018</v>
      </c>
      <c r="Q5" s="26" t="s">
        <v>3</v>
      </c>
    </row>
    <row r="6" spans="1:17" ht="30">
      <c r="A6" s="27">
        <v>1</v>
      </c>
      <c r="B6" s="28" t="s">
        <v>55</v>
      </c>
      <c r="C6" s="102">
        <v>3901</v>
      </c>
      <c r="D6" s="102">
        <v>4236</v>
      </c>
      <c r="E6" s="103">
        <f>D6/C6-1</f>
        <v>0.08587541655985653</v>
      </c>
      <c r="F6" s="139">
        <v>1200</v>
      </c>
      <c r="G6" s="110">
        <v>1235</v>
      </c>
      <c r="H6" s="103">
        <f>G6/F6-1</f>
        <v>0.029166666666666563</v>
      </c>
      <c r="I6" s="102">
        <v>2</v>
      </c>
      <c r="J6" s="102">
        <v>5</v>
      </c>
      <c r="K6" s="103">
        <f>J6/I6-1</f>
        <v>1.5</v>
      </c>
      <c r="L6" s="102">
        <v>22</v>
      </c>
      <c r="M6" s="102">
        <v>35</v>
      </c>
      <c r="N6" s="103">
        <f>M6/L6-1</f>
        <v>0.5909090909090908</v>
      </c>
      <c r="O6" s="78"/>
      <c r="P6" s="78"/>
      <c r="Q6" s="103"/>
    </row>
    <row r="7" spans="1:17" ht="45">
      <c r="A7" s="27" t="s">
        <v>56</v>
      </c>
      <c r="B7" s="143" t="s">
        <v>57</v>
      </c>
      <c r="C7" s="102">
        <v>1566</v>
      </c>
      <c r="D7" s="102">
        <v>1389</v>
      </c>
      <c r="E7" s="103">
        <f>D7/C7-1</f>
        <v>-0.1130268199233716</v>
      </c>
      <c r="F7" s="102">
        <v>522</v>
      </c>
      <c r="G7" s="79">
        <v>541</v>
      </c>
      <c r="H7" s="103">
        <f>G7/F7-1</f>
        <v>0.03639846743295028</v>
      </c>
      <c r="I7" s="102"/>
      <c r="J7" s="79"/>
      <c r="K7" s="103"/>
      <c r="L7" s="102">
        <v>10</v>
      </c>
      <c r="M7" s="79">
        <v>15</v>
      </c>
      <c r="N7" s="103">
        <f>M7/L7-1</f>
        <v>0.5</v>
      </c>
      <c r="O7" s="78"/>
      <c r="P7" s="78"/>
      <c r="Q7" s="103"/>
    </row>
    <row r="8" spans="1:17" ht="45">
      <c r="A8" s="27" t="s">
        <v>58</v>
      </c>
      <c r="B8" s="143" t="s">
        <v>59</v>
      </c>
      <c r="C8" s="140">
        <v>207</v>
      </c>
      <c r="D8" s="132">
        <v>173</v>
      </c>
      <c r="E8" s="103">
        <f>M8/L8-1</f>
        <v>0.3999999999999999</v>
      </c>
      <c r="F8" s="102">
        <v>87</v>
      </c>
      <c r="G8" s="79">
        <v>98</v>
      </c>
      <c r="H8" s="103">
        <f>G8/F8-1</f>
        <v>0.12643678160919536</v>
      </c>
      <c r="I8" s="102">
        <v>2</v>
      </c>
      <c r="J8" s="79">
        <v>5</v>
      </c>
      <c r="K8" s="103">
        <f>J8/I8-1</f>
        <v>1.5</v>
      </c>
      <c r="L8" s="102">
        <v>5</v>
      </c>
      <c r="M8" s="79">
        <v>7</v>
      </c>
      <c r="N8" s="103">
        <f>M8/L8-1</f>
        <v>0.3999999999999999</v>
      </c>
      <c r="O8" s="78"/>
      <c r="P8" s="78"/>
      <c r="Q8" s="103"/>
    </row>
    <row r="9" spans="1:17" ht="30">
      <c r="A9" s="27" t="s">
        <v>60</v>
      </c>
      <c r="B9" s="143" t="s">
        <v>61</v>
      </c>
      <c r="C9" s="78">
        <v>2128</v>
      </c>
      <c r="D9" s="78">
        <v>2674</v>
      </c>
      <c r="E9" s="103">
        <f>D9/C9-1</f>
        <v>0.256578947368421</v>
      </c>
      <c r="F9" s="78">
        <v>591</v>
      </c>
      <c r="G9" s="78">
        <v>596</v>
      </c>
      <c r="H9" s="103">
        <f>G9/F9-1</f>
        <v>0.008460236886632888</v>
      </c>
      <c r="I9" s="78"/>
      <c r="J9" s="78"/>
      <c r="K9" s="103"/>
      <c r="L9" s="78">
        <v>12</v>
      </c>
      <c r="M9" s="78">
        <v>20</v>
      </c>
      <c r="N9" s="103">
        <f>M9/L9-1</f>
        <v>0.6666666666666667</v>
      </c>
      <c r="O9" s="78"/>
      <c r="P9" s="78"/>
      <c r="Q9" s="103"/>
    </row>
    <row r="10" spans="1:17" ht="15">
      <c r="A10" s="27" t="s">
        <v>62</v>
      </c>
      <c r="B10" s="143" t="s">
        <v>76</v>
      </c>
      <c r="C10" s="102"/>
      <c r="D10" s="79"/>
      <c r="E10" s="103"/>
      <c r="F10" s="102"/>
      <c r="G10" s="79"/>
      <c r="H10" s="103"/>
      <c r="I10" s="78"/>
      <c r="J10" s="78"/>
      <c r="K10" s="103"/>
      <c r="L10" s="29"/>
      <c r="M10" s="29"/>
      <c r="N10" s="103"/>
      <c r="O10" s="78"/>
      <c r="P10" s="78"/>
      <c r="Q10" s="103"/>
    </row>
    <row r="11" spans="1:17" ht="45">
      <c r="A11" s="27" t="s">
        <v>63</v>
      </c>
      <c r="B11" s="143" t="s">
        <v>64</v>
      </c>
      <c r="C11" s="102">
        <v>3</v>
      </c>
      <c r="D11" s="79">
        <v>5</v>
      </c>
      <c r="E11" s="103">
        <f>D11/C11-1</f>
        <v>0.6666666666666667</v>
      </c>
      <c r="F11" s="79"/>
      <c r="G11" s="79"/>
      <c r="H11" s="103"/>
      <c r="I11" s="78"/>
      <c r="J11" s="78"/>
      <c r="K11" s="103"/>
      <c r="L11" s="78"/>
      <c r="M11" s="78"/>
      <c r="N11" s="103"/>
      <c r="O11" s="78"/>
      <c r="P11" s="78"/>
      <c r="Q11" s="103"/>
    </row>
    <row r="12" spans="1:17" ht="45" customHeight="1">
      <c r="A12" s="27" t="s">
        <v>65</v>
      </c>
      <c r="B12" s="143" t="s">
        <v>66</v>
      </c>
      <c r="C12" s="78"/>
      <c r="D12" s="78"/>
      <c r="E12" s="103"/>
      <c r="F12" s="78"/>
      <c r="G12" s="78"/>
      <c r="H12" s="103"/>
      <c r="I12" s="79"/>
      <c r="J12" s="79"/>
      <c r="K12" s="103"/>
      <c r="L12" s="78"/>
      <c r="M12" s="78"/>
      <c r="N12" s="103"/>
      <c r="O12" s="78"/>
      <c r="P12" s="78"/>
      <c r="Q12" s="103"/>
    </row>
    <row r="13" spans="1:17" ht="17.25">
      <c r="A13" s="30">
        <v>2</v>
      </c>
      <c r="B13" s="143" t="s">
        <v>67</v>
      </c>
      <c r="C13" s="79">
        <v>0</v>
      </c>
      <c r="D13" s="79"/>
      <c r="E13" s="103"/>
      <c r="F13" s="102">
        <v>12</v>
      </c>
      <c r="G13" s="79">
        <v>14</v>
      </c>
      <c r="H13" s="103">
        <f>G13/F13-1</f>
        <v>0.16666666666666674</v>
      </c>
      <c r="I13" s="79">
        <v>0</v>
      </c>
      <c r="J13" s="79">
        <v>0</v>
      </c>
      <c r="K13" s="103"/>
      <c r="L13" s="79">
        <v>1</v>
      </c>
      <c r="M13" s="102">
        <v>2</v>
      </c>
      <c r="N13" s="103">
        <f>M13/L13-1</f>
        <v>1</v>
      </c>
      <c r="O13" s="79"/>
      <c r="P13" s="79"/>
      <c r="Q13" s="79"/>
    </row>
    <row r="14" spans="1:17" ht="45">
      <c r="A14" s="27" t="s">
        <v>68</v>
      </c>
      <c r="B14" s="143" t="s">
        <v>57</v>
      </c>
      <c r="C14" s="79"/>
      <c r="D14" s="79"/>
      <c r="E14" s="103"/>
      <c r="F14" s="102"/>
      <c r="G14" s="79"/>
      <c r="H14" s="103"/>
      <c r="I14" s="79"/>
      <c r="J14" s="79"/>
      <c r="K14" s="79"/>
      <c r="L14" s="79"/>
      <c r="M14" s="79"/>
      <c r="N14" s="103"/>
      <c r="O14" s="79"/>
      <c r="P14" s="79"/>
      <c r="Q14" s="79"/>
    </row>
    <row r="15" spans="1:17" ht="31.5" customHeight="1">
      <c r="A15" s="27" t="s">
        <v>69</v>
      </c>
      <c r="B15" s="143" t="s">
        <v>70</v>
      </c>
      <c r="C15" s="79"/>
      <c r="D15" s="79"/>
      <c r="E15" s="103"/>
      <c r="F15" s="81"/>
      <c r="G15" s="81"/>
      <c r="H15" s="103"/>
      <c r="I15" s="79"/>
      <c r="J15" s="79"/>
      <c r="K15" s="79"/>
      <c r="L15" s="81"/>
      <c r="M15" s="81"/>
      <c r="N15" s="103"/>
      <c r="O15" s="79"/>
      <c r="P15" s="79"/>
      <c r="Q15" s="79"/>
    </row>
    <row r="16" spans="1:17" ht="32.25">
      <c r="A16" s="27" t="s">
        <v>71</v>
      </c>
      <c r="B16" s="143" t="s">
        <v>72</v>
      </c>
      <c r="C16" s="79"/>
      <c r="D16" s="79"/>
      <c r="E16" s="144"/>
      <c r="F16" s="145">
        <v>12</v>
      </c>
      <c r="G16" s="145">
        <v>14</v>
      </c>
      <c r="H16" s="103">
        <f>G16/F16-1</f>
        <v>0.16666666666666674</v>
      </c>
      <c r="I16" s="79"/>
      <c r="J16" s="79"/>
      <c r="K16" s="79"/>
      <c r="L16" s="102">
        <v>1</v>
      </c>
      <c r="M16" s="102">
        <v>2</v>
      </c>
      <c r="N16" s="103"/>
      <c r="O16" s="79"/>
      <c r="P16" s="79"/>
      <c r="Q16" s="79"/>
    </row>
    <row r="17" spans="1:17" ht="45">
      <c r="A17" s="27" t="s">
        <v>73</v>
      </c>
      <c r="B17" s="28" t="s">
        <v>59</v>
      </c>
      <c r="C17" s="79"/>
      <c r="D17" s="79"/>
      <c r="E17" s="103"/>
      <c r="F17" s="102"/>
      <c r="G17" s="79"/>
      <c r="H17" s="103"/>
      <c r="I17" s="102"/>
      <c r="J17" s="79"/>
      <c r="K17" s="103"/>
      <c r="L17" s="102"/>
      <c r="M17" s="79"/>
      <c r="N17" s="103"/>
      <c r="O17" s="79"/>
      <c r="P17" s="79"/>
      <c r="Q17" s="80"/>
    </row>
    <row r="18" spans="1:17" ht="30">
      <c r="A18" s="27" t="s">
        <v>74</v>
      </c>
      <c r="B18" s="28" t="s">
        <v>61</v>
      </c>
      <c r="C18" s="79"/>
      <c r="D18" s="79"/>
      <c r="E18" s="103"/>
      <c r="F18" s="102"/>
      <c r="G18" s="79"/>
      <c r="H18" s="103"/>
      <c r="I18" s="102"/>
      <c r="J18" s="79"/>
      <c r="K18" s="103"/>
      <c r="L18" s="102"/>
      <c r="M18" s="79"/>
      <c r="N18" s="103"/>
      <c r="O18" s="79"/>
      <c r="P18" s="79"/>
      <c r="Q18" s="79"/>
    </row>
    <row r="19" spans="1:17" ht="15">
      <c r="A19" s="27" t="s">
        <v>75</v>
      </c>
      <c r="B19" s="28" t="s">
        <v>76</v>
      </c>
      <c r="C19" s="79"/>
      <c r="D19" s="79"/>
      <c r="E19" s="103"/>
      <c r="F19" s="102"/>
      <c r="G19" s="79"/>
      <c r="H19" s="103"/>
      <c r="I19" s="102"/>
      <c r="J19" s="79"/>
      <c r="K19" s="103"/>
      <c r="L19" s="102"/>
      <c r="M19" s="79"/>
      <c r="N19" s="103"/>
      <c r="O19" s="79"/>
      <c r="P19" s="79"/>
      <c r="Q19" s="79"/>
    </row>
    <row r="20" spans="1:17" ht="42.75" customHeight="1">
      <c r="A20" s="27" t="s">
        <v>77</v>
      </c>
      <c r="B20" s="28" t="s">
        <v>78</v>
      </c>
      <c r="C20" s="79"/>
      <c r="D20" s="79"/>
      <c r="E20" s="103"/>
      <c r="F20" s="102"/>
      <c r="G20" s="79"/>
      <c r="H20" s="103"/>
      <c r="I20" s="102"/>
      <c r="J20" s="79"/>
      <c r="K20" s="103"/>
      <c r="L20" s="102"/>
      <c r="M20" s="79"/>
      <c r="N20" s="103"/>
      <c r="O20" s="79"/>
      <c r="P20" s="79"/>
      <c r="Q20" s="79"/>
    </row>
    <row r="21" spans="1:17" ht="15">
      <c r="A21" s="27" t="s">
        <v>79</v>
      </c>
      <c r="B21" s="28" t="s">
        <v>66</v>
      </c>
      <c r="C21" s="79"/>
      <c r="D21" s="79"/>
      <c r="E21" s="103"/>
      <c r="F21" s="102"/>
      <c r="G21" s="79"/>
      <c r="H21" s="103"/>
      <c r="I21" s="102"/>
      <c r="J21" s="79"/>
      <c r="K21" s="103"/>
      <c r="L21" s="102"/>
      <c r="M21" s="79"/>
      <c r="N21" s="103"/>
      <c r="O21" s="79"/>
      <c r="P21" s="79"/>
      <c r="Q21" s="79"/>
    </row>
    <row r="22" spans="1:17" ht="15">
      <c r="A22" s="27" t="s">
        <v>80</v>
      </c>
      <c r="B22" s="28" t="s">
        <v>81</v>
      </c>
      <c r="C22" s="102">
        <v>150</v>
      </c>
      <c r="D22" s="102">
        <v>175</v>
      </c>
      <c r="E22" s="103">
        <f>D22/C22-1</f>
        <v>0.16666666666666674</v>
      </c>
      <c r="F22" s="102">
        <v>431</v>
      </c>
      <c r="G22" s="102">
        <v>397</v>
      </c>
      <c r="H22" s="103">
        <f>G22/F22-1</f>
        <v>-0.07888631090487241</v>
      </c>
      <c r="I22" s="102">
        <f>SUM(I23:I25)</f>
        <v>1</v>
      </c>
      <c r="J22" s="102">
        <f>SUM(J23:J25)</f>
        <v>2</v>
      </c>
      <c r="K22" s="103"/>
      <c r="L22" s="133">
        <v>0</v>
      </c>
      <c r="M22" s="133">
        <v>0</v>
      </c>
      <c r="N22" s="103"/>
      <c r="O22" s="79"/>
      <c r="P22" s="79"/>
      <c r="Q22" s="79"/>
    </row>
    <row r="23" spans="1:17" ht="30">
      <c r="A23" s="27" t="s">
        <v>82</v>
      </c>
      <c r="B23" s="28" t="s">
        <v>83</v>
      </c>
      <c r="C23" s="104">
        <v>216</v>
      </c>
      <c r="D23" s="104">
        <v>190</v>
      </c>
      <c r="E23" s="103"/>
      <c r="F23" s="102">
        <v>87</v>
      </c>
      <c r="G23" s="79">
        <v>99</v>
      </c>
      <c r="H23" s="103">
        <f>G23/F23-1</f>
        <v>0.13793103448275867</v>
      </c>
      <c r="I23" s="102">
        <v>1</v>
      </c>
      <c r="J23" s="102">
        <v>2</v>
      </c>
      <c r="K23" s="103">
        <f>J23/I23-1</f>
        <v>1</v>
      </c>
      <c r="L23" s="104">
        <v>0</v>
      </c>
      <c r="M23" s="104">
        <v>0</v>
      </c>
      <c r="N23" s="103"/>
      <c r="O23" s="79"/>
      <c r="P23" s="79"/>
      <c r="Q23" s="79"/>
    </row>
    <row r="24" spans="1:17" ht="60">
      <c r="A24" s="27" t="s">
        <v>84</v>
      </c>
      <c r="B24" s="28" t="s">
        <v>85</v>
      </c>
      <c r="C24" s="102"/>
      <c r="D24" s="79"/>
      <c r="E24" s="103"/>
      <c r="F24" s="102"/>
      <c r="G24" s="79"/>
      <c r="H24" s="103"/>
      <c r="I24" s="79"/>
      <c r="J24" s="102"/>
      <c r="K24" s="103"/>
      <c r="L24" s="79"/>
      <c r="M24" s="79"/>
      <c r="N24" s="103"/>
      <c r="O24" s="79"/>
      <c r="P24" s="79"/>
      <c r="Q24" s="79"/>
    </row>
    <row r="25" spans="1:17" ht="45">
      <c r="A25" s="27" t="s">
        <v>86</v>
      </c>
      <c r="B25" s="143" t="s">
        <v>87</v>
      </c>
      <c r="C25" s="104">
        <v>150</v>
      </c>
      <c r="D25" s="104">
        <v>146</v>
      </c>
      <c r="E25" s="103">
        <f>D25/C25-1</f>
        <v>-0.026666666666666616</v>
      </c>
      <c r="F25" s="102">
        <v>25</v>
      </c>
      <c r="G25" s="79">
        <v>30</v>
      </c>
      <c r="H25" s="103">
        <f>G25/F25-1</f>
        <v>0.19999999999999996</v>
      </c>
      <c r="I25" s="79"/>
      <c r="J25" s="102"/>
      <c r="K25" s="103"/>
      <c r="L25" s="79"/>
      <c r="M25" s="79"/>
      <c r="N25" s="103"/>
      <c r="O25" s="79"/>
      <c r="P25" s="79"/>
      <c r="Q25" s="79"/>
    </row>
    <row r="26" spans="1:17" ht="15">
      <c r="A26" s="27" t="s">
        <v>88</v>
      </c>
      <c r="B26" s="28" t="s">
        <v>66</v>
      </c>
      <c r="C26" s="79"/>
      <c r="D26" s="79"/>
      <c r="E26" s="103"/>
      <c r="F26" s="79"/>
      <c r="G26" s="79"/>
      <c r="H26" s="79"/>
      <c r="I26" s="79"/>
      <c r="J26" s="102"/>
      <c r="K26" s="103"/>
      <c r="L26" s="79"/>
      <c r="M26" s="79"/>
      <c r="N26" s="103"/>
      <c r="O26" s="79"/>
      <c r="P26" s="79"/>
      <c r="Q26" s="79"/>
    </row>
    <row r="27" ht="15">
      <c r="B27" s="31"/>
    </row>
    <row r="28" ht="15">
      <c r="B28" s="31"/>
    </row>
    <row r="29" ht="15">
      <c r="B29" s="31"/>
    </row>
    <row r="30" ht="15">
      <c r="B30" s="31"/>
    </row>
    <row r="31" ht="15">
      <c r="B31" s="31"/>
    </row>
    <row r="32" ht="15">
      <c r="B32" s="31"/>
    </row>
    <row r="33" ht="15">
      <c r="B33" s="31"/>
    </row>
    <row r="34" ht="15">
      <c r="B34" s="31"/>
    </row>
    <row r="35" ht="15">
      <c r="B35" s="31"/>
    </row>
    <row r="36" ht="15">
      <c r="B36" s="31"/>
    </row>
    <row r="37" ht="15">
      <c r="B37" s="31"/>
    </row>
    <row r="38" ht="15">
      <c r="B38" s="31"/>
    </row>
    <row r="39" ht="15">
      <c r="B39" s="31"/>
    </row>
    <row r="40" ht="15">
      <c r="B40" s="31"/>
    </row>
    <row r="41" ht="15">
      <c r="B41" s="31"/>
    </row>
    <row r="42" ht="15">
      <c r="B42" s="31"/>
    </row>
    <row r="43" ht="15">
      <c r="B43" s="31"/>
    </row>
    <row r="44" ht="15">
      <c r="B44" s="31"/>
    </row>
    <row r="45" ht="15">
      <c r="B45" s="31"/>
    </row>
    <row r="46" ht="15">
      <c r="B46" s="31"/>
    </row>
    <row r="47" ht="15">
      <c r="B47" s="31"/>
    </row>
    <row r="48" ht="15">
      <c r="B48" s="31"/>
    </row>
    <row r="49" ht="15">
      <c r="B49" s="31"/>
    </row>
    <row r="50" ht="15">
      <c r="B50" s="31"/>
    </row>
    <row r="51" ht="15">
      <c r="B51" s="31"/>
    </row>
    <row r="52" ht="15">
      <c r="B52" s="31"/>
    </row>
    <row r="53" ht="15">
      <c r="B53" s="31"/>
    </row>
    <row r="54" ht="15">
      <c r="B54" s="31"/>
    </row>
    <row r="55" ht="15">
      <c r="B55" s="31"/>
    </row>
    <row r="56" ht="15">
      <c r="B56" s="31"/>
    </row>
    <row r="57" ht="15">
      <c r="B57" s="31"/>
    </row>
    <row r="58" ht="15">
      <c r="B58" s="31"/>
    </row>
    <row r="59" ht="15">
      <c r="B59" s="31"/>
    </row>
    <row r="60" ht="15">
      <c r="B60" s="31"/>
    </row>
    <row r="61" ht="15">
      <c r="B61" s="31"/>
    </row>
    <row r="62" ht="15">
      <c r="B62" s="31"/>
    </row>
    <row r="63" ht="15">
      <c r="B63" s="31"/>
    </row>
    <row r="64" ht="15">
      <c r="B64" s="31"/>
    </row>
    <row r="65" ht="15">
      <c r="B65" s="31"/>
    </row>
    <row r="66" ht="15">
      <c r="B66" s="31"/>
    </row>
    <row r="67" ht="15">
      <c r="B67" s="31"/>
    </row>
    <row r="68" ht="15">
      <c r="B68" s="31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47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3" spans="1:14" ht="135">
      <c r="A3" s="67" t="s">
        <v>0</v>
      </c>
      <c r="B3" s="67" t="s">
        <v>165</v>
      </c>
      <c r="C3" s="67" t="s">
        <v>166</v>
      </c>
      <c r="D3" s="67" t="s">
        <v>167</v>
      </c>
      <c r="E3" s="67" t="s">
        <v>168</v>
      </c>
      <c r="F3" s="67" t="s">
        <v>169</v>
      </c>
      <c r="G3" s="67" t="s">
        <v>170</v>
      </c>
      <c r="H3" s="67" t="s">
        <v>171</v>
      </c>
      <c r="I3" s="67" t="s">
        <v>172</v>
      </c>
      <c r="J3" s="67" t="s">
        <v>173</v>
      </c>
      <c r="K3" s="67" t="s">
        <v>174</v>
      </c>
      <c r="L3" s="31"/>
      <c r="M3" s="31"/>
      <c r="N3" s="31"/>
    </row>
    <row r="4" spans="1:11" s="72" customFormat="1" ht="1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</row>
    <row r="5" spans="1:11" ht="75">
      <c r="A5" s="65">
        <v>1</v>
      </c>
      <c r="B5" s="65" t="s">
        <v>342</v>
      </c>
      <c r="C5" s="82" t="s">
        <v>175</v>
      </c>
      <c r="D5" s="83" t="s">
        <v>345</v>
      </c>
      <c r="E5" s="85" t="s">
        <v>341</v>
      </c>
      <c r="F5" s="27" t="s">
        <v>176</v>
      </c>
      <c r="G5" s="83" t="s">
        <v>357</v>
      </c>
      <c r="H5" s="82">
        <v>1200</v>
      </c>
      <c r="I5" s="82">
        <v>10</v>
      </c>
      <c r="J5" s="82">
        <v>5</v>
      </c>
      <c r="K5" s="82" t="s">
        <v>145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C12" sqref="C12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47" t="s">
        <v>177</v>
      </c>
      <c r="B1" s="247"/>
      <c r="C1" s="247"/>
      <c r="D1" s="247"/>
    </row>
    <row r="2" spans="1:4" ht="15">
      <c r="A2" s="66"/>
      <c r="B2" s="66"/>
      <c r="C2" s="66"/>
      <c r="D2" s="66"/>
    </row>
    <row r="3" spans="1:4" ht="15">
      <c r="A3" s="65" t="s">
        <v>0</v>
      </c>
      <c r="B3" s="65" t="s">
        <v>178</v>
      </c>
      <c r="C3" s="65"/>
      <c r="D3" s="65"/>
    </row>
    <row r="4" spans="1:4" ht="90">
      <c r="A4" s="65">
        <v>1</v>
      </c>
      <c r="B4" s="84" t="s">
        <v>188</v>
      </c>
      <c r="C4" s="67" t="s">
        <v>179</v>
      </c>
      <c r="D4" s="67" t="s">
        <v>344</v>
      </c>
    </row>
    <row r="5" spans="1:4" ht="30">
      <c r="A5" s="65">
        <v>2</v>
      </c>
      <c r="B5" s="73" t="s">
        <v>180</v>
      </c>
      <c r="C5" s="67" t="s">
        <v>181</v>
      </c>
      <c r="D5" s="123">
        <v>1586</v>
      </c>
    </row>
    <row r="6" spans="1:4" ht="30">
      <c r="A6" s="27" t="s">
        <v>68</v>
      </c>
      <c r="B6" s="73" t="s">
        <v>182</v>
      </c>
      <c r="C6" s="67" t="s">
        <v>181</v>
      </c>
      <c r="D6" s="75">
        <v>1586</v>
      </c>
    </row>
    <row r="7" spans="1:4" ht="45">
      <c r="A7" s="27" t="s">
        <v>73</v>
      </c>
      <c r="B7" s="73" t="s">
        <v>183</v>
      </c>
      <c r="C7" s="67" t="s">
        <v>181</v>
      </c>
      <c r="D7" s="65">
        <v>0</v>
      </c>
    </row>
    <row r="8" spans="1:4" ht="45">
      <c r="A8" s="65">
        <v>3</v>
      </c>
      <c r="B8" s="73" t="s">
        <v>184</v>
      </c>
      <c r="C8" s="67" t="s">
        <v>185</v>
      </c>
      <c r="D8" s="65" t="s">
        <v>186</v>
      </c>
    </row>
    <row r="9" spans="1:4" ht="45">
      <c r="A9" s="65">
        <v>4</v>
      </c>
      <c r="B9" s="73" t="s">
        <v>187</v>
      </c>
      <c r="C9" s="67" t="s">
        <v>185</v>
      </c>
      <c r="D9" s="65" t="s">
        <v>186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20" zoomScaleNormal="120" zoomScaleSheetLayoutView="120" zoomScalePageLayoutView="0" workbookViewId="0" topLeftCell="A1">
      <selection activeCell="F5" sqref="F5"/>
    </sheetView>
  </sheetViews>
  <sheetFormatPr defaultColWidth="9.140625" defaultRowHeight="15"/>
  <cols>
    <col min="2" max="2" width="41.7109375" style="0" customWidth="1"/>
    <col min="3" max="3" width="16.421875" style="0" customWidth="1"/>
  </cols>
  <sheetData>
    <row r="1" spans="1:3" ht="78" customHeight="1">
      <c r="A1" s="249" t="s">
        <v>353</v>
      </c>
      <c r="B1" s="249"/>
      <c r="C1" s="249"/>
    </row>
    <row r="2" spans="1:3" ht="15">
      <c r="A2" s="146"/>
      <c r="B2" s="146"/>
      <c r="C2" s="146"/>
    </row>
    <row r="3" spans="1:3" ht="39.75" customHeight="1">
      <c r="A3" s="147" t="s">
        <v>110</v>
      </c>
      <c r="B3" s="148" t="s">
        <v>349</v>
      </c>
      <c r="C3" s="147">
        <v>2018</v>
      </c>
    </row>
    <row r="4" spans="1:3" ht="30">
      <c r="A4" s="150" t="s">
        <v>351</v>
      </c>
      <c r="B4" s="149" t="s">
        <v>346</v>
      </c>
      <c r="C4" s="150">
        <v>15</v>
      </c>
    </row>
    <row r="5" spans="1:3" ht="30">
      <c r="A5" s="150" t="s">
        <v>352</v>
      </c>
      <c r="B5" s="149" t="s">
        <v>347</v>
      </c>
      <c r="C5" s="150">
        <v>5511</v>
      </c>
    </row>
    <row r="6" spans="1:3" ht="15">
      <c r="A6" s="164" t="s">
        <v>15</v>
      </c>
      <c r="B6" s="149" t="s">
        <v>348</v>
      </c>
      <c r="C6" s="150">
        <v>4236</v>
      </c>
    </row>
    <row r="7" spans="1:6" ht="30">
      <c r="A7" s="164" t="s">
        <v>16</v>
      </c>
      <c r="B7" s="149" t="s">
        <v>354</v>
      </c>
      <c r="C7" s="150">
        <v>1235</v>
      </c>
      <c r="F7" s="72"/>
    </row>
    <row r="8" spans="1:3" ht="30">
      <c r="A8" s="164" t="s">
        <v>17</v>
      </c>
      <c r="B8" s="149" t="s">
        <v>355</v>
      </c>
      <c r="C8" s="150">
        <v>5</v>
      </c>
    </row>
    <row r="9" spans="1:3" ht="30">
      <c r="A9" s="164" t="s">
        <v>18</v>
      </c>
      <c r="B9" s="149" t="s">
        <v>356</v>
      </c>
      <c r="C9" s="150">
        <v>35</v>
      </c>
    </row>
    <row r="10" spans="1:3" ht="15">
      <c r="A10" s="164" t="s">
        <v>350</v>
      </c>
      <c r="B10" s="149" t="s">
        <v>54</v>
      </c>
      <c r="C10" s="150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"/>
  <sheetViews>
    <sheetView view="pageBreakPreview" zoomScale="110" zoomScaleSheetLayoutView="110" zoomScalePageLayoutView="0" workbookViewId="0" topLeftCell="A1">
      <selection activeCell="I7" sqref="I7"/>
    </sheetView>
  </sheetViews>
  <sheetFormatPr defaultColWidth="9.140625" defaultRowHeight="15"/>
  <sheetData>
    <row r="1" ht="15">
      <c r="A1" t="s">
        <v>189</v>
      </c>
    </row>
    <row r="3" ht="15">
      <c r="A3" s="74" t="s">
        <v>190</v>
      </c>
    </row>
    <row r="4" ht="15">
      <c r="A4" s="74" t="s">
        <v>191</v>
      </c>
    </row>
    <row r="5" spans="1:20" ht="32.25" customHeight="1">
      <c r="A5" s="250" t="s">
        <v>192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</row>
    <row r="6" ht="15">
      <c r="A6" s="74"/>
    </row>
  </sheetData>
  <sheetProtection/>
  <mergeCells count="1">
    <mergeCell ref="A5:T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20" zoomScaleSheetLayoutView="120" zoomScalePageLayoutView="0" workbookViewId="0" topLeftCell="A1">
      <selection activeCell="L13" sqref="L13"/>
    </sheetView>
  </sheetViews>
  <sheetFormatPr defaultColWidth="9.140625" defaultRowHeight="15"/>
  <sheetData>
    <row r="1" spans="1:8" ht="79.5" customHeight="1">
      <c r="A1" s="255" t="s">
        <v>365</v>
      </c>
      <c r="B1" s="255"/>
      <c r="C1" s="255"/>
      <c r="D1" s="255"/>
      <c r="E1" s="255"/>
      <c r="F1" s="255"/>
      <c r="G1" s="255"/>
      <c r="H1" s="255"/>
    </row>
    <row r="2" spans="1:8" ht="15">
      <c r="A2" s="256" t="s">
        <v>366</v>
      </c>
      <c r="B2" s="256"/>
      <c r="C2" s="256"/>
      <c r="D2" s="256"/>
      <c r="E2" s="256"/>
      <c r="F2" s="256"/>
      <c r="G2" s="256"/>
      <c r="H2" s="256"/>
    </row>
    <row r="3" spans="1:8" ht="15">
      <c r="A3" s="256"/>
      <c r="B3" s="256"/>
      <c r="C3" s="256"/>
      <c r="D3" s="256"/>
      <c r="E3" s="256"/>
      <c r="F3" s="256"/>
      <c r="G3" s="256"/>
      <c r="H3" s="256"/>
    </row>
    <row r="4" spans="1:8" ht="48.75" customHeight="1">
      <c r="A4" s="256"/>
      <c r="B4" s="256"/>
      <c r="C4" s="256"/>
      <c r="D4" s="256"/>
      <c r="E4" s="256"/>
      <c r="F4" s="256"/>
      <c r="G4" s="256"/>
      <c r="H4" s="256"/>
    </row>
    <row r="9" ht="15">
      <c r="G9" s="254"/>
    </row>
  </sheetData>
  <sheetProtection/>
  <mergeCells count="2">
    <mergeCell ref="A1:H1"/>
    <mergeCell ref="A2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20" zoomScaleSheetLayoutView="120" zoomScalePageLayoutView="0" workbookViewId="0" topLeftCell="A1">
      <selection activeCell="A17" sqref="A17"/>
    </sheetView>
  </sheetViews>
  <sheetFormatPr defaultColWidth="9.140625" defaultRowHeight="15"/>
  <cols>
    <col min="1" max="1" width="51.851562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71" t="s">
        <v>111</v>
      </c>
      <c r="B1" s="171"/>
      <c r="C1" s="171"/>
      <c r="D1" s="171"/>
    </row>
    <row r="3" spans="1:4" ht="15">
      <c r="A3" s="29"/>
      <c r="B3" s="111">
        <v>2018</v>
      </c>
      <c r="C3" s="111">
        <v>2017</v>
      </c>
      <c r="D3" s="29" t="s">
        <v>157</v>
      </c>
    </row>
    <row r="4" spans="1:4" ht="15">
      <c r="A4" s="29" t="s">
        <v>159</v>
      </c>
      <c r="B4" s="113">
        <v>5270</v>
      </c>
      <c r="C4" s="113">
        <v>4836</v>
      </c>
      <c r="D4" s="137">
        <f>B4-C4</f>
        <v>434</v>
      </c>
    </row>
    <row r="5" spans="1:4" ht="15">
      <c r="A5" s="29" t="s">
        <v>160</v>
      </c>
      <c r="B5" s="138">
        <v>3343</v>
      </c>
      <c r="C5" s="138">
        <v>2975</v>
      </c>
      <c r="D5" s="137">
        <f>B5-C5</f>
        <v>368</v>
      </c>
    </row>
    <row r="6" spans="1:4" ht="15">
      <c r="A6" s="29" t="s">
        <v>161</v>
      </c>
      <c r="B6" s="138">
        <v>1165</v>
      </c>
      <c r="C6" s="138">
        <v>1083</v>
      </c>
      <c r="D6" s="137">
        <f>B6-C6</f>
        <v>82</v>
      </c>
    </row>
    <row r="7" spans="1:4" ht="15">
      <c r="A7" s="29" t="s">
        <v>162</v>
      </c>
      <c r="B7" s="111">
        <v>470</v>
      </c>
      <c r="C7" s="111">
        <v>487</v>
      </c>
      <c r="D7" s="137">
        <f>B7-C7</f>
        <v>-17</v>
      </c>
    </row>
    <row r="8" spans="1:4" ht="15">
      <c r="A8" s="29" t="s">
        <v>163</v>
      </c>
      <c r="B8" s="111">
        <v>292</v>
      </c>
      <c r="C8" s="111">
        <v>291</v>
      </c>
      <c r="D8" s="137">
        <f>B8-C8</f>
        <v>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10" ht="48" customHeight="1">
      <c r="A1" s="253" t="s">
        <v>367</v>
      </c>
      <c r="B1" s="252"/>
      <c r="C1" s="252"/>
      <c r="D1" s="252"/>
      <c r="E1" s="252"/>
      <c r="F1" s="252"/>
      <c r="G1" s="252"/>
      <c r="H1" s="252"/>
      <c r="I1" s="252"/>
      <c r="J1" s="25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"/>
  <sheetViews>
    <sheetView view="pageBreakPreview" zoomScale="120" zoomScaleSheetLayoutView="120" zoomScalePageLayoutView="0" workbookViewId="0" topLeftCell="A1">
      <selection activeCell="F11" sqref="F11"/>
    </sheetView>
  </sheetViews>
  <sheetFormatPr defaultColWidth="9.140625" defaultRowHeight="15"/>
  <sheetData>
    <row r="1" spans="1:10" ht="31.5" customHeight="1">
      <c r="A1" s="257" t="s">
        <v>368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36" customHeight="1">
      <c r="A2" s="140" t="s">
        <v>369</v>
      </c>
      <c r="B2" s="111"/>
      <c r="C2" s="111"/>
      <c r="D2" s="111"/>
      <c r="E2" s="111"/>
      <c r="F2" s="111"/>
      <c r="G2" s="111"/>
      <c r="H2" s="111"/>
      <c r="I2" s="111"/>
      <c r="J2" s="1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"/>
  <sheetViews>
    <sheetView view="pageBreakPreview" zoomScale="120" zoomScaleSheetLayoutView="120" zoomScalePageLayoutView="0" workbookViewId="0" topLeftCell="A1">
      <selection activeCell="H15" sqref="H15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72" t="s">
        <v>89</v>
      </c>
      <c r="B1" s="172"/>
      <c r="C1" s="172"/>
      <c r="D1" s="172"/>
      <c r="E1" s="172"/>
      <c r="F1" s="172"/>
    </row>
    <row r="2" ht="15.75" thickBot="1"/>
    <row r="3" spans="1:6" ht="15.75" thickBot="1">
      <c r="A3" s="174" t="s">
        <v>0</v>
      </c>
      <c r="B3" s="174" t="s">
        <v>90</v>
      </c>
      <c r="C3" s="174" t="s">
        <v>92</v>
      </c>
      <c r="D3" s="176" t="s">
        <v>2</v>
      </c>
      <c r="E3" s="177"/>
      <c r="F3" s="178"/>
    </row>
    <row r="4" spans="1:6" ht="45.75" thickBot="1">
      <c r="A4" s="175"/>
      <c r="B4" s="175"/>
      <c r="C4" s="175"/>
      <c r="D4" s="15">
        <v>2017</v>
      </c>
      <c r="E4" s="15">
        <v>2018</v>
      </c>
      <c r="F4" s="15" t="s">
        <v>3</v>
      </c>
    </row>
    <row r="5" spans="1:6" ht="15">
      <c r="A5" s="32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7" ht="15">
      <c r="A6" s="125">
        <v>1</v>
      </c>
      <c r="B6" s="126" t="s">
        <v>91</v>
      </c>
      <c r="C6" s="127" t="s">
        <v>93</v>
      </c>
      <c r="D6" s="128">
        <v>268.03</v>
      </c>
      <c r="E6" s="128">
        <v>273.2</v>
      </c>
      <c r="F6" s="128">
        <f>E6-D6</f>
        <v>5.170000000000016</v>
      </c>
      <c r="G6" s="134"/>
    </row>
    <row r="7" spans="1:24" ht="15">
      <c r="A7" s="36" t="s">
        <v>56</v>
      </c>
      <c r="B7" s="29" t="s">
        <v>94</v>
      </c>
      <c r="C7" s="37" t="s">
        <v>93</v>
      </c>
      <c r="D7" s="115">
        <v>186.35</v>
      </c>
      <c r="E7" s="101">
        <v>190.91</v>
      </c>
      <c r="F7" s="122">
        <f>E7-D7</f>
        <v>4.560000000000002</v>
      </c>
      <c r="T7" s="34"/>
      <c r="U7" s="34"/>
      <c r="V7" s="34"/>
      <c r="W7" s="34"/>
      <c r="X7" s="34"/>
    </row>
    <row r="8" spans="1:24" ht="15">
      <c r="A8" s="36" t="s">
        <v>58</v>
      </c>
      <c r="B8" s="29" t="s">
        <v>95</v>
      </c>
      <c r="C8" s="37" t="s">
        <v>93</v>
      </c>
      <c r="D8" s="115">
        <v>81.68</v>
      </c>
      <c r="E8" s="101">
        <v>82.29</v>
      </c>
      <c r="F8" s="115">
        <f aca="true" t="shared" si="0" ref="F8:F13">E8-D8</f>
        <v>0.6099999999999994</v>
      </c>
      <c r="T8" s="173"/>
      <c r="U8" s="173"/>
      <c r="V8" s="173"/>
      <c r="W8" s="173"/>
      <c r="X8" s="173"/>
    </row>
    <row r="9" spans="1:24" ht="15">
      <c r="A9" s="125" t="s">
        <v>96</v>
      </c>
      <c r="B9" s="126" t="s">
        <v>97</v>
      </c>
      <c r="C9" s="127" t="s">
        <v>93</v>
      </c>
      <c r="D9" s="128">
        <v>223.14</v>
      </c>
      <c r="E9" s="128">
        <v>224</v>
      </c>
      <c r="F9" s="128">
        <f t="shared" si="0"/>
        <v>0.8600000000000136</v>
      </c>
      <c r="T9" s="21"/>
      <c r="U9" s="24"/>
      <c r="V9" s="24"/>
      <c r="W9" s="24"/>
      <c r="X9" s="24"/>
    </row>
    <row r="10" spans="1:24" ht="15">
      <c r="A10" s="36" t="s">
        <v>68</v>
      </c>
      <c r="B10" s="29" t="s">
        <v>98</v>
      </c>
      <c r="C10" s="37" t="s">
        <v>93</v>
      </c>
      <c r="D10" s="115">
        <v>122.85</v>
      </c>
      <c r="E10" s="101">
        <v>123.21</v>
      </c>
      <c r="F10" s="115">
        <f t="shared" si="0"/>
        <v>0.35999999999999943</v>
      </c>
      <c r="T10" s="35"/>
      <c r="U10" s="35"/>
      <c r="V10" s="22"/>
      <c r="W10" s="22"/>
      <c r="X10" s="22"/>
    </row>
    <row r="11" spans="1:6" ht="15">
      <c r="A11" s="36" t="s">
        <v>73</v>
      </c>
      <c r="B11" s="29" t="s">
        <v>99</v>
      </c>
      <c r="C11" s="37" t="s">
        <v>93</v>
      </c>
      <c r="D11" s="115">
        <v>100.3</v>
      </c>
      <c r="E11" s="101">
        <v>100.8</v>
      </c>
      <c r="F11" s="122">
        <f t="shared" si="0"/>
        <v>0.5</v>
      </c>
    </row>
    <row r="12" spans="1:6" ht="15">
      <c r="A12" s="125" t="s">
        <v>80</v>
      </c>
      <c r="B12" s="126" t="s">
        <v>102</v>
      </c>
      <c r="C12" s="127" t="s">
        <v>100</v>
      </c>
      <c r="D12" s="129">
        <v>3</v>
      </c>
      <c r="E12" s="129">
        <v>3</v>
      </c>
      <c r="F12" s="130">
        <f t="shared" si="0"/>
        <v>0</v>
      </c>
    </row>
    <row r="13" spans="1:6" ht="15">
      <c r="A13" s="36" t="s">
        <v>82</v>
      </c>
      <c r="B13" s="29" t="s">
        <v>101</v>
      </c>
      <c r="C13" s="37" t="s">
        <v>100</v>
      </c>
      <c r="D13" s="123">
        <v>134</v>
      </c>
      <c r="E13" s="89">
        <v>135</v>
      </c>
      <c r="F13" s="122">
        <f t="shared" si="0"/>
        <v>1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view="pageBreakPreview" zoomScale="120" zoomScaleSheetLayoutView="120" zoomScalePageLayoutView="0" workbookViewId="0" topLeftCell="A1">
      <selection activeCell="E16" sqref="E1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72" t="s">
        <v>103</v>
      </c>
      <c r="B1" s="172"/>
      <c r="C1" s="172"/>
      <c r="D1" s="172"/>
      <c r="E1" s="172"/>
      <c r="F1" s="172"/>
    </row>
    <row r="2" ht="15.75" thickBot="1"/>
    <row r="3" spans="1:6" ht="30" customHeight="1" thickBot="1">
      <c r="A3" s="174" t="s">
        <v>0</v>
      </c>
      <c r="B3" s="174" t="s">
        <v>90</v>
      </c>
      <c r="C3" s="179" t="s">
        <v>92</v>
      </c>
      <c r="D3" s="176" t="s">
        <v>2</v>
      </c>
      <c r="E3" s="177"/>
      <c r="F3" s="178"/>
    </row>
    <row r="4" spans="1:6" ht="75.75" thickBot="1">
      <c r="A4" s="175"/>
      <c r="B4" s="175"/>
      <c r="C4" s="175"/>
      <c r="D4" s="15">
        <v>2017</v>
      </c>
      <c r="E4" s="15">
        <v>2018</v>
      </c>
      <c r="F4" s="15" t="s">
        <v>3</v>
      </c>
    </row>
    <row r="5" spans="1:6" ht="15">
      <c r="A5" s="32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ht="15">
      <c r="A6" s="125">
        <v>1</v>
      </c>
      <c r="B6" s="126" t="s">
        <v>91</v>
      </c>
      <c r="C6" s="127"/>
      <c r="D6" s="129"/>
      <c r="E6" s="129"/>
      <c r="F6" s="129"/>
    </row>
    <row r="7" spans="1:23" ht="15">
      <c r="A7" s="36" t="s">
        <v>56</v>
      </c>
      <c r="B7" s="29" t="s">
        <v>94</v>
      </c>
      <c r="C7" s="37" t="s">
        <v>104</v>
      </c>
      <c r="D7" s="88">
        <v>0.55</v>
      </c>
      <c r="E7" s="88">
        <v>0.55</v>
      </c>
      <c r="F7" s="100">
        <f>E7-D7</f>
        <v>0</v>
      </c>
      <c r="S7" s="34"/>
      <c r="T7" s="34"/>
      <c r="U7" s="34"/>
      <c r="V7" s="34"/>
      <c r="W7" s="34"/>
    </row>
    <row r="8" spans="1:23" ht="15">
      <c r="A8" s="36" t="s">
        <v>58</v>
      </c>
      <c r="B8" s="29" t="s">
        <v>95</v>
      </c>
      <c r="C8" s="37" t="s">
        <v>104</v>
      </c>
      <c r="D8" s="88">
        <v>0.63</v>
      </c>
      <c r="E8" s="88">
        <v>0.63</v>
      </c>
      <c r="F8" s="100">
        <f aca="true" t="shared" si="0" ref="F8:F13">E8-D8</f>
        <v>0</v>
      </c>
      <c r="S8" s="173"/>
      <c r="T8" s="173"/>
      <c r="U8" s="173"/>
      <c r="V8" s="173"/>
      <c r="W8" s="173"/>
    </row>
    <row r="9" spans="1:23" ht="15">
      <c r="A9" s="125" t="s">
        <v>96</v>
      </c>
      <c r="B9" s="126" t="s">
        <v>97</v>
      </c>
      <c r="C9" s="127"/>
      <c r="D9" s="129"/>
      <c r="E9" s="129"/>
      <c r="F9" s="131"/>
      <c r="S9" s="21"/>
      <c r="T9" s="24"/>
      <c r="U9" s="24"/>
      <c r="V9" s="24"/>
      <c r="W9" s="24"/>
    </row>
    <row r="10" spans="1:23" ht="15">
      <c r="A10" s="36" t="s">
        <v>68</v>
      </c>
      <c r="B10" s="29" t="s">
        <v>98</v>
      </c>
      <c r="C10" s="37" t="s">
        <v>104</v>
      </c>
      <c r="D10" s="88">
        <v>0.76</v>
      </c>
      <c r="E10" s="88">
        <v>0.76</v>
      </c>
      <c r="F10" s="100">
        <f t="shared" si="0"/>
        <v>0</v>
      </c>
      <c r="S10" s="35"/>
      <c r="T10" s="35"/>
      <c r="U10" s="22"/>
      <c r="V10" s="22"/>
      <c r="W10" s="22"/>
    </row>
    <row r="11" spans="1:6" ht="15">
      <c r="A11" s="36" t="s">
        <v>73</v>
      </c>
      <c r="B11" s="29" t="s">
        <v>99</v>
      </c>
      <c r="C11" s="37" t="s">
        <v>104</v>
      </c>
      <c r="D11" s="88">
        <v>0.883</v>
      </c>
      <c r="E11" s="88">
        <v>0.883</v>
      </c>
      <c r="F11" s="100">
        <f t="shared" si="0"/>
        <v>0</v>
      </c>
    </row>
    <row r="12" spans="1:6" ht="15">
      <c r="A12" s="125" t="s">
        <v>80</v>
      </c>
      <c r="B12" s="126" t="s">
        <v>102</v>
      </c>
      <c r="C12" s="127"/>
      <c r="D12" s="129">
        <v>67</v>
      </c>
      <c r="E12" s="129">
        <v>67</v>
      </c>
      <c r="F12" s="131">
        <f t="shared" si="0"/>
        <v>0</v>
      </c>
    </row>
    <row r="13" spans="1:6" ht="15">
      <c r="A13" s="36" t="s">
        <v>82</v>
      </c>
      <c r="B13" s="29" t="s">
        <v>101</v>
      </c>
      <c r="C13" s="37" t="s">
        <v>104</v>
      </c>
      <c r="D13" s="88">
        <v>0.69</v>
      </c>
      <c r="E13" s="88">
        <v>0.69</v>
      </c>
      <c r="F13" s="100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20" zoomScaleSheetLayoutView="120" zoomScalePageLayoutView="0" workbookViewId="0" topLeftCell="A1">
      <selection activeCell="H11" sqref="H11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64.5" customHeight="1">
      <c r="A1" s="180" t="s">
        <v>108</v>
      </c>
      <c r="B1" s="181"/>
      <c r="C1" s="181"/>
      <c r="D1" s="181"/>
      <c r="E1" s="181"/>
    </row>
    <row r="2" ht="15.75" thickBot="1"/>
    <row r="3" spans="1:5" ht="15.75" customHeight="1" thickBot="1">
      <c r="A3" s="174" t="s">
        <v>0</v>
      </c>
      <c r="B3" s="174" t="s">
        <v>1</v>
      </c>
      <c r="C3" s="176" t="s">
        <v>2</v>
      </c>
      <c r="D3" s="177"/>
      <c r="E3" s="178"/>
    </row>
    <row r="4" spans="1:5" ht="45.75" thickBot="1">
      <c r="A4" s="175"/>
      <c r="B4" s="175"/>
      <c r="C4" s="15">
        <v>2017</v>
      </c>
      <c r="D4" s="2">
        <v>2018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0">
        <v>2.1</v>
      </c>
      <c r="D6" s="10">
        <v>2.37</v>
      </c>
      <c r="E6" s="10">
        <f>D6-C6</f>
        <v>0.27</v>
      </c>
    </row>
    <row r="7" spans="1:5" ht="15.75" thickBot="1">
      <c r="A7" s="6" t="s">
        <v>11</v>
      </c>
      <c r="B7" s="7" t="s">
        <v>4</v>
      </c>
      <c r="C7" s="8"/>
      <c r="D7" s="8"/>
      <c r="E7" s="15"/>
    </row>
    <row r="8" spans="1:5" ht="15.75" thickBot="1">
      <c r="A8" s="6" t="s">
        <v>12</v>
      </c>
      <c r="B8" s="7" t="s">
        <v>5</v>
      </c>
      <c r="C8" s="8"/>
      <c r="D8" s="8"/>
      <c r="E8" s="15"/>
    </row>
    <row r="9" spans="1:5" ht="15.75" thickBot="1">
      <c r="A9" s="6" t="s">
        <v>13</v>
      </c>
      <c r="B9" s="7" t="s">
        <v>6</v>
      </c>
      <c r="C9" s="15"/>
      <c r="D9" s="15"/>
      <c r="E9" s="15"/>
    </row>
    <row r="10" spans="1:5" ht="15.75" thickBot="1">
      <c r="A10" s="6" t="s">
        <v>14</v>
      </c>
      <c r="B10" s="7" t="s">
        <v>7</v>
      </c>
      <c r="C10" s="8"/>
      <c r="D10" s="8"/>
      <c r="E10" s="15"/>
    </row>
    <row r="11" spans="1:5" ht="56.25" customHeight="1" thickBot="1">
      <c r="A11" s="1">
        <v>2</v>
      </c>
      <c r="B11" s="4" t="s">
        <v>23</v>
      </c>
      <c r="C11" s="135">
        <v>1.28</v>
      </c>
      <c r="D11" s="135">
        <v>1.35</v>
      </c>
      <c r="E11" s="135">
        <f>D11-C11</f>
        <v>0.07000000000000006</v>
      </c>
    </row>
    <row r="12" spans="1:5" ht="15.75" thickBot="1">
      <c r="A12" s="12" t="s">
        <v>15</v>
      </c>
      <c r="B12" s="13" t="s">
        <v>4</v>
      </c>
      <c r="C12" s="14"/>
      <c r="D12" s="14"/>
      <c r="E12" s="136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5"/>
      <c r="D14" s="15"/>
      <c r="E14" s="15"/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159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2" t="s">
        <v>25</v>
      </c>
      <c r="B17" s="13" t="s">
        <v>4</v>
      </c>
      <c r="C17" s="14"/>
      <c r="D17" s="14"/>
      <c r="E17" s="14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/>
      <c r="D20" s="8"/>
      <c r="E20" s="8"/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2" t="s">
        <v>19</v>
      </c>
      <c r="B22" s="13" t="s">
        <v>4</v>
      </c>
      <c r="C22" s="14"/>
      <c r="D22" s="14"/>
      <c r="E22" s="14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/>
      <c r="D25" s="8"/>
      <c r="E25" s="8"/>
    </row>
    <row r="26" spans="1:5" ht="90.75" customHeight="1" thickBot="1">
      <c r="A26" s="3">
        <v>5</v>
      </c>
      <c r="B26" s="5" t="s">
        <v>8</v>
      </c>
      <c r="C26" s="15">
        <v>0</v>
      </c>
      <c r="D26" s="15"/>
      <c r="E26" s="15">
        <v>0</v>
      </c>
    </row>
    <row r="27" spans="1:5" ht="90.75" customHeight="1" thickBot="1">
      <c r="A27" s="6" t="s">
        <v>30</v>
      </c>
      <c r="B27" s="5" t="s">
        <v>9</v>
      </c>
      <c r="C27" s="15">
        <v>0</v>
      </c>
      <c r="D27" s="15"/>
      <c r="E27" s="15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="80" zoomScaleNormal="70" zoomScaleSheetLayoutView="80" zoomScalePageLayoutView="0" workbookViewId="0" topLeftCell="A1">
      <selection activeCell="O6" sqref="O6:R6"/>
    </sheetView>
  </sheetViews>
  <sheetFormatPr defaultColWidth="9.140625" defaultRowHeight="15"/>
  <cols>
    <col min="1" max="1" width="6.421875" style="16" customWidth="1"/>
    <col min="2" max="2" width="29.421875" style="16" customWidth="1"/>
    <col min="3" max="4" width="9.28125" style="16" bestFit="1" customWidth="1"/>
    <col min="5" max="5" width="14.00390625" style="16" bestFit="1" customWidth="1"/>
    <col min="6" max="8" width="9.28125" style="16" bestFit="1" customWidth="1"/>
    <col min="9" max="9" width="14.00390625" style="16" bestFit="1" customWidth="1"/>
    <col min="10" max="13" width="9.28125" style="16" bestFit="1" customWidth="1"/>
    <col min="14" max="14" width="10.57421875" style="20" bestFit="1" customWidth="1"/>
    <col min="15" max="17" width="9.28125" style="16" bestFit="1" customWidth="1"/>
    <col min="18" max="18" width="10.57421875" style="16" bestFit="1" customWidth="1"/>
    <col min="19" max="19" width="29.57421875" style="16" customWidth="1"/>
    <col min="20" max="20" width="78.140625" style="16" customWidth="1"/>
    <col min="21" max="26" width="9.28125" style="16" hidden="1" customWidth="1"/>
    <col min="27" max="29" width="0" style="16" hidden="1" customWidth="1"/>
    <col min="30" max="16384" width="9.140625" style="16" customWidth="1"/>
  </cols>
  <sheetData>
    <row r="1" spans="1:20" s="141" customFormat="1" ht="35.25" customHeight="1">
      <c r="A1" s="187" t="s">
        <v>107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63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7.5" customHeight="1" thickBot="1">
      <c r="A3" s="188" t="s">
        <v>47</v>
      </c>
      <c r="B3" s="188" t="s">
        <v>31</v>
      </c>
      <c r="C3" s="190" t="s">
        <v>42</v>
      </c>
      <c r="D3" s="191"/>
      <c r="E3" s="191"/>
      <c r="F3" s="192"/>
      <c r="G3" s="190" t="s">
        <v>43</v>
      </c>
      <c r="H3" s="191"/>
      <c r="I3" s="191"/>
      <c r="J3" s="192"/>
      <c r="K3" s="190" t="s">
        <v>44</v>
      </c>
      <c r="L3" s="191"/>
      <c r="M3" s="191"/>
      <c r="N3" s="192"/>
      <c r="O3" s="190" t="s">
        <v>45</v>
      </c>
      <c r="P3" s="191"/>
      <c r="Q3" s="191"/>
      <c r="R3" s="192"/>
      <c r="S3" s="188" t="s">
        <v>32</v>
      </c>
      <c r="T3" s="188" t="s">
        <v>33</v>
      </c>
    </row>
    <row r="4" spans="1:28" ht="86.25" customHeight="1" thickBot="1">
      <c r="A4" s="189"/>
      <c r="B4" s="189"/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34</v>
      </c>
      <c r="H4" s="23" t="s">
        <v>35</v>
      </c>
      <c r="I4" s="23" t="s">
        <v>36</v>
      </c>
      <c r="J4" s="23" t="s">
        <v>37</v>
      </c>
      <c r="K4" s="23" t="s">
        <v>34</v>
      </c>
      <c r="L4" s="23" t="s">
        <v>35</v>
      </c>
      <c r="M4" s="23" t="s">
        <v>36</v>
      </c>
      <c r="N4" s="19" t="s">
        <v>37</v>
      </c>
      <c r="O4" s="23" t="s">
        <v>34</v>
      </c>
      <c r="P4" s="23" t="s">
        <v>35</v>
      </c>
      <c r="Q4" s="23" t="s">
        <v>36</v>
      </c>
      <c r="R4" s="23" t="s">
        <v>37</v>
      </c>
      <c r="S4" s="189"/>
      <c r="T4" s="189"/>
      <c r="U4" s="16">
        <v>28</v>
      </c>
      <c r="V4" s="16">
        <v>32</v>
      </c>
      <c r="W4" s="16" t="s">
        <v>38</v>
      </c>
      <c r="X4" s="16" t="s">
        <v>39</v>
      </c>
      <c r="Y4" s="16" t="s">
        <v>40</v>
      </c>
      <c r="AB4" s="16" t="s">
        <v>46</v>
      </c>
    </row>
    <row r="5" spans="1:20" ht="15" thickBot="1">
      <c r="A5" s="18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42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6" ht="168.75" customHeight="1" thickBot="1">
      <c r="A6" s="18">
        <v>1</v>
      </c>
      <c r="B6" s="77" t="s">
        <v>342</v>
      </c>
      <c r="C6" s="182">
        <v>2.37</v>
      </c>
      <c r="D6" s="183"/>
      <c r="E6" s="183"/>
      <c r="F6" s="184"/>
      <c r="G6" s="185">
        <v>1.35</v>
      </c>
      <c r="H6" s="177"/>
      <c r="I6" s="177"/>
      <c r="J6" s="178"/>
      <c r="K6" s="186"/>
      <c r="L6" s="183"/>
      <c r="M6" s="183"/>
      <c r="N6" s="184"/>
      <c r="O6" s="186"/>
      <c r="P6" s="183"/>
      <c r="Q6" s="183"/>
      <c r="R6" s="184"/>
      <c r="S6" s="87">
        <v>0</v>
      </c>
      <c r="T6" s="86" t="s">
        <v>41</v>
      </c>
      <c r="U6" s="16">
        <v>480</v>
      </c>
      <c r="V6" s="16">
        <v>16.2</v>
      </c>
      <c r="W6" s="16">
        <v>9951</v>
      </c>
      <c r="X6" s="16">
        <f>(U6*V6)/W6</f>
        <v>0.7814290021103407</v>
      </c>
      <c r="Y6" s="16">
        <f>U6/W6</f>
        <v>0.0482363581549593</v>
      </c>
      <c r="Z6" s="16">
        <v>6</v>
      </c>
    </row>
  </sheetData>
  <sheetProtection/>
  <mergeCells count="13">
    <mergeCell ref="O3:R3"/>
    <mergeCell ref="S3:S4"/>
    <mergeCell ref="T3:T4"/>
    <mergeCell ref="C6:F6"/>
    <mergeCell ref="G6:J6"/>
    <mergeCell ref="K6:N6"/>
    <mergeCell ref="O6:R6"/>
    <mergeCell ref="A1:T1"/>
    <mergeCell ref="A3:A4"/>
    <mergeCell ref="B3:B4"/>
    <mergeCell ref="C3:F3"/>
    <mergeCell ref="G3:J3"/>
    <mergeCell ref="K3:N3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="120" zoomScaleSheetLayoutView="120" zoomScalePageLayoutView="0" workbookViewId="0" topLeftCell="A1">
      <selection activeCell="G10" sqref="G10"/>
    </sheetView>
  </sheetViews>
  <sheetFormatPr defaultColWidth="9.140625" defaultRowHeight="15"/>
  <cols>
    <col min="1" max="1" width="18.140625" style="0" customWidth="1"/>
    <col min="2" max="2" width="14.7109375" style="0" customWidth="1"/>
    <col min="3" max="3" width="13.00390625" style="0" customWidth="1"/>
    <col min="4" max="4" width="16.7109375" style="0" customWidth="1"/>
    <col min="5" max="5" width="15.57421875" style="0" customWidth="1"/>
    <col min="6" max="6" width="13.00390625" style="0" customWidth="1"/>
    <col min="7" max="7" width="13.7109375" style="0" customWidth="1"/>
  </cols>
  <sheetData>
    <row r="1" spans="1:8" ht="33.75" customHeight="1">
      <c r="A1" s="193" t="s">
        <v>105</v>
      </c>
      <c r="B1" s="193"/>
      <c r="C1" s="193"/>
      <c r="D1" s="193"/>
      <c r="E1" s="193"/>
      <c r="F1" s="193"/>
      <c r="G1" s="193"/>
      <c r="H1" s="193"/>
    </row>
    <row r="2" ht="15.75" thickBot="1"/>
    <row r="3" spans="1:7" ht="105.75" thickBot="1">
      <c r="A3" s="165" t="s">
        <v>363</v>
      </c>
      <c r="B3" s="166" t="s">
        <v>364</v>
      </c>
      <c r="C3" s="166" t="s">
        <v>358</v>
      </c>
      <c r="D3" s="166" t="s">
        <v>359</v>
      </c>
      <c r="E3" s="166" t="s">
        <v>360</v>
      </c>
      <c r="F3" s="166" t="s">
        <v>361</v>
      </c>
      <c r="G3" s="166" t="s">
        <v>362</v>
      </c>
    </row>
    <row r="4" spans="1:7" ht="15.75" thickBot="1">
      <c r="A4" s="170">
        <v>1</v>
      </c>
      <c r="B4" s="168">
        <v>2</v>
      </c>
      <c r="C4" s="169">
        <v>3</v>
      </c>
      <c r="D4" s="168">
        <v>4</v>
      </c>
      <c r="E4" s="168">
        <v>5</v>
      </c>
      <c r="F4" s="169">
        <v>6</v>
      </c>
      <c r="G4" s="168">
        <v>7</v>
      </c>
    </row>
    <row r="5" spans="1:7" ht="15.75" thickBot="1">
      <c r="A5" s="167" t="s">
        <v>342</v>
      </c>
      <c r="B5" s="168">
        <v>3</v>
      </c>
      <c r="C5" s="169">
        <v>28</v>
      </c>
      <c r="D5" s="168">
        <v>12</v>
      </c>
      <c r="E5" s="168">
        <v>8</v>
      </c>
      <c r="F5" s="169">
        <v>6</v>
      </c>
      <c r="G5" s="168">
        <v>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38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view="pageBreakPreview" zoomScale="120" zoomScaleSheetLayoutView="120" zoomScalePageLayoutView="0" workbookViewId="0" topLeftCell="A1">
      <selection activeCell="I10" sqref="I10"/>
    </sheetView>
  </sheetViews>
  <sheetFormatPr defaultColWidth="9.140625" defaultRowHeight="15"/>
  <cols>
    <col min="1" max="1" width="4.7109375" style="42" customWidth="1"/>
    <col min="2" max="2" width="23.00390625" style="41" customWidth="1"/>
    <col min="3" max="3" width="19.57421875" style="41" customWidth="1"/>
    <col min="4" max="4" width="16.00390625" style="41" customWidth="1"/>
    <col min="5" max="5" width="17.8515625" style="41" customWidth="1"/>
    <col min="6" max="6" width="19.7109375" style="40" customWidth="1"/>
    <col min="7" max="7" width="10.28125" style="41" customWidth="1"/>
    <col min="8" max="8" width="10.7109375" style="40" customWidth="1"/>
    <col min="9" max="16384" width="9.140625" style="40" customWidth="1"/>
  </cols>
  <sheetData>
    <row r="1" spans="1:8" ht="25.5" customHeight="1">
      <c r="A1" s="194" t="s">
        <v>147</v>
      </c>
      <c r="B1" s="195"/>
      <c r="C1" s="195"/>
      <c r="D1" s="195"/>
      <c r="E1" s="195"/>
      <c r="F1" s="195"/>
      <c r="G1" s="195"/>
      <c r="H1" s="196"/>
    </row>
    <row r="2" spans="1:8" ht="91.5" customHeight="1">
      <c r="A2" s="197"/>
      <c r="B2" s="197"/>
      <c r="C2" s="197"/>
      <c r="D2" s="197"/>
      <c r="E2" s="197"/>
      <c r="F2" s="197"/>
      <c r="G2" s="197"/>
      <c r="H2" s="196"/>
    </row>
    <row r="3" spans="1:8" ht="15.75" customHeight="1">
      <c r="A3" s="198" t="s">
        <v>195</v>
      </c>
      <c r="B3" s="198" t="s">
        <v>196</v>
      </c>
      <c r="C3" s="201" t="s">
        <v>197</v>
      </c>
      <c r="D3" s="202"/>
      <c r="E3" s="202"/>
      <c r="F3" s="203"/>
      <c r="G3" s="207" t="s">
        <v>198</v>
      </c>
      <c r="H3" s="208"/>
    </row>
    <row r="4" spans="1:8" ht="12.75">
      <c r="A4" s="199"/>
      <c r="B4" s="199"/>
      <c r="C4" s="204"/>
      <c r="D4" s="205"/>
      <c r="E4" s="205"/>
      <c r="F4" s="206"/>
      <c r="G4" s="209"/>
      <c r="H4" s="210"/>
    </row>
    <row r="5" spans="1:8" ht="15">
      <c r="A5" s="199"/>
      <c r="B5" s="199"/>
      <c r="C5" s="213" t="s">
        <v>199</v>
      </c>
      <c r="D5" s="214"/>
      <c r="E5" s="213" t="s">
        <v>200</v>
      </c>
      <c r="F5" s="214"/>
      <c r="G5" s="209"/>
      <c r="H5" s="210"/>
    </row>
    <row r="6" spans="1:8" ht="12.75">
      <c r="A6" s="199"/>
      <c r="B6" s="199"/>
      <c r="C6" s="198" t="s">
        <v>201</v>
      </c>
      <c r="D6" s="198" t="s">
        <v>202</v>
      </c>
      <c r="E6" s="198" t="s">
        <v>201</v>
      </c>
      <c r="F6" s="198" t="s">
        <v>202</v>
      </c>
      <c r="G6" s="209"/>
      <c r="H6" s="210"/>
    </row>
    <row r="7" spans="1:8" ht="12.75">
      <c r="A7" s="199"/>
      <c r="B7" s="199"/>
      <c r="C7" s="199"/>
      <c r="D7" s="199"/>
      <c r="E7" s="199"/>
      <c r="F7" s="199"/>
      <c r="G7" s="211"/>
      <c r="H7" s="212"/>
    </row>
    <row r="8" spans="1:8" ht="15">
      <c r="A8" s="199"/>
      <c r="B8" s="199"/>
      <c r="C8" s="199"/>
      <c r="D8" s="199"/>
      <c r="E8" s="199"/>
      <c r="F8" s="199"/>
      <c r="G8" s="213" t="s">
        <v>203</v>
      </c>
      <c r="H8" s="214"/>
    </row>
    <row r="9" spans="1:8" ht="15">
      <c r="A9" s="200"/>
      <c r="B9" s="200"/>
      <c r="C9" s="200"/>
      <c r="D9" s="200"/>
      <c r="E9" s="200"/>
      <c r="F9" s="200"/>
      <c r="G9" s="163" t="s">
        <v>201</v>
      </c>
      <c r="H9" s="163" t="s">
        <v>202</v>
      </c>
    </row>
    <row r="10" spans="1:8" ht="12.75">
      <c r="A10" s="215">
        <v>1</v>
      </c>
      <c r="B10" s="215">
        <v>2</v>
      </c>
      <c r="C10" s="215">
        <v>3</v>
      </c>
      <c r="D10" s="215" t="s">
        <v>25</v>
      </c>
      <c r="E10" s="215">
        <v>4</v>
      </c>
      <c r="F10" s="215" t="s">
        <v>19</v>
      </c>
      <c r="G10" s="215">
        <v>5</v>
      </c>
      <c r="H10" s="215" t="s">
        <v>30</v>
      </c>
    </row>
    <row r="11" spans="1:8" ht="12.75">
      <c r="A11" s="216"/>
      <c r="B11" s="216"/>
      <c r="C11" s="216"/>
      <c r="D11" s="216"/>
      <c r="E11" s="216"/>
      <c r="F11" s="216"/>
      <c r="G11" s="216"/>
      <c r="H11" s="216"/>
    </row>
    <row r="12" spans="1:8" ht="15">
      <c r="A12" s="153">
        <v>1</v>
      </c>
      <c r="B12" s="154" t="s">
        <v>204</v>
      </c>
      <c r="C12" s="153">
        <v>2</v>
      </c>
      <c r="D12" s="153"/>
      <c r="E12" s="155">
        <v>0.5</v>
      </c>
      <c r="F12" s="155"/>
      <c r="G12" s="155">
        <v>0.5</v>
      </c>
      <c r="H12" s="155">
        <v>0</v>
      </c>
    </row>
    <row r="13" spans="1:8" ht="15">
      <c r="A13" s="153">
        <v>2</v>
      </c>
      <c r="B13" s="154" t="s">
        <v>205</v>
      </c>
      <c r="C13" s="153">
        <v>1</v>
      </c>
      <c r="D13" s="153">
        <v>1</v>
      </c>
      <c r="E13" s="155">
        <v>0.63</v>
      </c>
      <c r="F13" s="155">
        <v>0.63</v>
      </c>
      <c r="G13" s="155">
        <v>0.504</v>
      </c>
      <c r="H13" s="155">
        <f aca="true" t="shared" si="0" ref="H13:H29">(E13+F13)-G13</f>
        <v>0.756</v>
      </c>
    </row>
    <row r="14" spans="1:8" ht="15">
      <c r="A14" s="153">
        <v>3</v>
      </c>
      <c r="B14" s="154" t="s">
        <v>206</v>
      </c>
      <c r="C14" s="153">
        <v>1</v>
      </c>
      <c r="D14" s="153">
        <v>1</v>
      </c>
      <c r="E14" s="155">
        <v>0.4</v>
      </c>
      <c r="F14" s="155">
        <v>0.4</v>
      </c>
      <c r="G14" s="155">
        <v>0.47</v>
      </c>
      <c r="H14" s="155">
        <f t="shared" si="0"/>
        <v>0.33000000000000007</v>
      </c>
    </row>
    <row r="15" spans="1:8" ht="15">
      <c r="A15" s="153">
        <v>4</v>
      </c>
      <c r="B15" s="154" t="s">
        <v>207</v>
      </c>
      <c r="C15" s="153">
        <v>1</v>
      </c>
      <c r="D15" s="153"/>
      <c r="E15" s="155">
        <v>0.32</v>
      </c>
      <c r="F15" s="155"/>
      <c r="G15" s="155">
        <v>0.32</v>
      </c>
      <c r="H15" s="155">
        <f t="shared" si="0"/>
        <v>0</v>
      </c>
    </row>
    <row r="16" spans="1:8" ht="15">
      <c r="A16" s="153">
        <v>5</v>
      </c>
      <c r="B16" s="154" t="s">
        <v>208</v>
      </c>
      <c r="C16" s="153">
        <v>2</v>
      </c>
      <c r="D16" s="153"/>
      <c r="E16" s="155">
        <v>0.64</v>
      </c>
      <c r="F16" s="155"/>
      <c r="G16" s="155">
        <v>0.64</v>
      </c>
      <c r="H16" s="155">
        <f t="shared" si="0"/>
        <v>0</v>
      </c>
    </row>
    <row r="17" spans="1:8" ht="15">
      <c r="A17" s="153">
        <v>6</v>
      </c>
      <c r="B17" s="154" t="s">
        <v>209</v>
      </c>
      <c r="C17" s="153">
        <v>1</v>
      </c>
      <c r="D17" s="153">
        <v>1</v>
      </c>
      <c r="E17" s="155">
        <v>0.63</v>
      </c>
      <c r="F17" s="155">
        <v>0.63</v>
      </c>
      <c r="G17" s="155">
        <v>0.755</v>
      </c>
      <c r="H17" s="155">
        <f t="shared" si="0"/>
        <v>0.505</v>
      </c>
    </row>
    <row r="18" spans="1:8" ht="15">
      <c r="A18" s="153">
        <v>7</v>
      </c>
      <c r="B18" s="154" t="s">
        <v>210</v>
      </c>
      <c r="C18" s="153">
        <v>2</v>
      </c>
      <c r="D18" s="153"/>
      <c r="E18" s="155">
        <v>0.5</v>
      </c>
      <c r="F18" s="155"/>
      <c r="G18" s="155">
        <v>0.5</v>
      </c>
      <c r="H18" s="155">
        <f t="shared" si="0"/>
        <v>0</v>
      </c>
    </row>
    <row r="19" spans="1:8" ht="15">
      <c r="A19" s="153">
        <v>8</v>
      </c>
      <c r="B19" s="154" t="s">
        <v>211</v>
      </c>
      <c r="C19" s="153">
        <v>1</v>
      </c>
      <c r="D19" s="153"/>
      <c r="E19" s="155">
        <v>0.32</v>
      </c>
      <c r="F19" s="155"/>
      <c r="G19" s="155">
        <v>0.32</v>
      </c>
      <c r="H19" s="155">
        <f t="shared" si="0"/>
        <v>0</v>
      </c>
    </row>
    <row r="20" spans="1:8" ht="15">
      <c r="A20" s="153">
        <v>9</v>
      </c>
      <c r="B20" s="154" t="s">
        <v>212</v>
      </c>
      <c r="C20" s="153">
        <v>1</v>
      </c>
      <c r="D20" s="153"/>
      <c r="E20" s="155">
        <v>0.25</v>
      </c>
      <c r="F20" s="155"/>
      <c r="G20" s="155">
        <v>0.25</v>
      </c>
      <c r="H20" s="155">
        <f t="shared" si="0"/>
        <v>0</v>
      </c>
    </row>
    <row r="21" spans="1:8" ht="15">
      <c r="A21" s="153">
        <v>10</v>
      </c>
      <c r="B21" s="154" t="s">
        <v>213</v>
      </c>
      <c r="C21" s="153">
        <v>1</v>
      </c>
      <c r="D21" s="153">
        <v>1</v>
      </c>
      <c r="E21" s="155">
        <v>0.63</v>
      </c>
      <c r="F21" s="155">
        <v>0.63</v>
      </c>
      <c r="G21" s="155">
        <v>0.157</v>
      </c>
      <c r="H21" s="155">
        <f t="shared" si="0"/>
        <v>1.103</v>
      </c>
    </row>
    <row r="22" spans="1:8" ht="15">
      <c r="A22" s="153">
        <v>11</v>
      </c>
      <c r="B22" s="154" t="s">
        <v>214</v>
      </c>
      <c r="C22" s="153">
        <v>1</v>
      </c>
      <c r="D22" s="153"/>
      <c r="E22" s="155">
        <v>0.4</v>
      </c>
      <c r="F22" s="155"/>
      <c r="G22" s="155">
        <v>0.221</v>
      </c>
      <c r="H22" s="155">
        <f t="shared" si="0"/>
        <v>0.17900000000000002</v>
      </c>
    </row>
    <row r="23" spans="1:8" ht="15">
      <c r="A23" s="153">
        <v>12</v>
      </c>
      <c r="B23" s="154" t="s">
        <v>215</v>
      </c>
      <c r="C23" s="153">
        <v>2</v>
      </c>
      <c r="D23" s="153"/>
      <c r="E23" s="155">
        <v>1.26</v>
      </c>
      <c r="F23" s="155"/>
      <c r="G23" s="155">
        <v>0.667</v>
      </c>
      <c r="H23" s="155">
        <f t="shared" si="0"/>
        <v>0.593</v>
      </c>
    </row>
    <row r="24" spans="1:8" ht="15">
      <c r="A24" s="153">
        <v>13</v>
      </c>
      <c r="B24" s="154" t="s">
        <v>216</v>
      </c>
      <c r="C24" s="153">
        <v>1</v>
      </c>
      <c r="D24" s="153"/>
      <c r="E24" s="155">
        <v>0.025</v>
      </c>
      <c r="F24" s="155"/>
      <c r="G24" s="155">
        <v>0.022</v>
      </c>
      <c r="H24" s="155">
        <f t="shared" si="0"/>
        <v>0.0030000000000000027</v>
      </c>
    </row>
    <row r="25" spans="1:8" ht="15">
      <c r="A25" s="153">
        <v>14</v>
      </c>
      <c r="B25" s="154" t="s">
        <v>217</v>
      </c>
      <c r="C25" s="153">
        <v>1</v>
      </c>
      <c r="D25" s="153"/>
      <c r="E25" s="155">
        <v>0.18</v>
      </c>
      <c r="F25" s="155"/>
      <c r="G25" s="155">
        <v>0.18</v>
      </c>
      <c r="H25" s="155">
        <f t="shared" si="0"/>
        <v>0</v>
      </c>
    </row>
    <row r="26" spans="1:8" ht="15">
      <c r="A26" s="153">
        <v>15</v>
      </c>
      <c r="B26" s="154" t="s">
        <v>218</v>
      </c>
      <c r="C26" s="153">
        <v>1</v>
      </c>
      <c r="D26" s="153">
        <v>1</v>
      </c>
      <c r="E26" s="155">
        <v>0.18</v>
      </c>
      <c r="F26" s="155">
        <v>0.18</v>
      </c>
      <c r="G26" s="155">
        <v>0.36</v>
      </c>
      <c r="H26" s="155">
        <f t="shared" si="0"/>
        <v>0</v>
      </c>
    </row>
    <row r="27" spans="1:8" ht="15">
      <c r="A27" s="153">
        <v>16</v>
      </c>
      <c r="B27" s="154" t="s">
        <v>219</v>
      </c>
      <c r="C27" s="153">
        <v>2</v>
      </c>
      <c r="D27" s="153"/>
      <c r="E27" s="155">
        <v>0.72</v>
      </c>
      <c r="F27" s="155"/>
      <c r="G27" s="155">
        <v>0.524</v>
      </c>
      <c r="H27" s="155">
        <f t="shared" si="0"/>
        <v>0.19599999999999995</v>
      </c>
    </row>
    <row r="28" spans="1:8" ht="15">
      <c r="A28" s="153">
        <v>17</v>
      </c>
      <c r="B28" s="154" t="s">
        <v>220</v>
      </c>
      <c r="C28" s="153">
        <v>1</v>
      </c>
      <c r="D28" s="153"/>
      <c r="E28" s="155">
        <v>0.4</v>
      </c>
      <c r="F28" s="155"/>
      <c r="G28" s="155">
        <v>0.37</v>
      </c>
      <c r="H28" s="155">
        <f t="shared" si="0"/>
        <v>0.030000000000000027</v>
      </c>
    </row>
    <row r="29" spans="1:8" ht="15">
      <c r="A29" s="153">
        <v>18</v>
      </c>
      <c r="B29" s="154" t="s">
        <v>221</v>
      </c>
      <c r="C29" s="153">
        <v>1</v>
      </c>
      <c r="D29" s="153"/>
      <c r="E29" s="155">
        <v>0.4</v>
      </c>
      <c r="F29" s="155"/>
      <c r="G29" s="155">
        <v>0.4</v>
      </c>
      <c r="H29" s="155">
        <f t="shared" si="0"/>
        <v>0</v>
      </c>
    </row>
    <row r="30" spans="1:8" ht="15">
      <c r="A30" s="153">
        <v>19</v>
      </c>
      <c r="B30" s="154" t="s">
        <v>222</v>
      </c>
      <c r="C30" s="153">
        <v>1</v>
      </c>
      <c r="D30" s="153"/>
      <c r="E30" s="155">
        <v>0.25</v>
      </c>
      <c r="F30" s="155"/>
      <c r="G30" s="155">
        <v>0.25</v>
      </c>
      <c r="H30" s="155">
        <v>0</v>
      </c>
    </row>
    <row r="31" spans="1:8" ht="15">
      <c r="A31" s="153">
        <v>20</v>
      </c>
      <c r="B31" s="154" t="s">
        <v>223</v>
      </c>
      <c r="C31" s="153">
        <v>1</v>
      </c>
      <c r="D31" s="153"/>
      <c r="E31" s="155">
        <v>0.16</v>
      </c>
      <c r="F31" s="155"/>
      <c r="G31" s="155">
        <v>0.16</v>
      </c>
      <c r="H31" s="155">
        <f aca="true" t="shared" si="1" ref="H31:H72">(E31+F31)-G31</f>
        <v>0</v>
      </c>
    </row>
    <row r="32" spans="1:8" ht="15">
      <c r="A32" s="153">
        <v>21</v>
      </c>
      <c r="B32" s="154" t="s">
        <v>224</v>
      </c>
      <c r="C32" s="153">
        <v>1</v>
      </c>
      <c r="D32" s="153"/>
      <c r="E32" s="155">
        <v>0.18</v>
      </c>
      <c r="F32" s="155"/>
      <c r="G32" s="155">
        <v>0.18</v>
      </c>
      <c r="H32" s="155">
        <f t="shared" si="1"/>
        <v>0</v>
      </c>
    </row>
    <row r="33" spans="1:8" ht="15">
      <c r="A33" s="153">
        <v>22</v>
      </c>
      <c r="B33" s="154" t="s">
        <v>225</v>
      </c>
      <c r="C33" s="153">
        <v>1</v>
      </c>
      <c r="D33" s="153"/>
      <c r="E33" s="155">
        <v>0.1</v>
      </c>
      <c r="F33" s="155"/>
      <c r="G33" s="155">
        <v>0.1</v>
      </c>
      <c r="H33" s="155">
        <f t="shared" si="1"/>
        <v>0</v>
      </c>
    </row>
    <row r="34" spans="1:8" ht="15">
      <c r="A34" s="153">
        <v>23</v>
      </c>
      <c r="B34" s="154" t="s">
        <v>226</v>
      </c>
      <c r="C34" s="153">
        <v>1</v>
      </c>
      <c r="D34" s="153"/>
      <c r="E34" s="155">
        <v>0.4</v>
      </c>
      <c r="F34" s="155"/>
      <c r="G34" s="155">
        <v>0.4</v>
      </c>
      <c r="H34" s="155">
        <f t="shared" si="1"/>
        <v>0</v>
      </c>
    </row>
    <row r="35" spans="1:8" ht="15">
      <c r="A35" s="153">
        <v>24</v>
      </c>
      <c r="B35" s="154" t="s">
        <v>227</v>
      </c>
      <c r="C35" s="153">
        <v>1</v>
      </c>
      <c r="D35" s="153"/>
      <c r="E35" s="155">
        <v>0.16</v>
      </c>
      <c r="F35" s="155"/>
      <c r="G35" s="155">
        <v>0.16</v>
      </c>
      <c r="H35" s="155">
        <f t="shared" si="1"/>
        <v>0</v>
      </c>
    </row>
    <row r="36" spans="1:8" ht="15">
      <c r="A36" s="153">
        <v>25</v>
      </c>
      <c r="B36" s="154" t="s">
        <v>228</v>
      </c>
      <c r="C36" s="153">
        <v>1</v>
      </c>
      <c r="D36" s="153"/>
      <c r="E36" s="155">
        <v>0.25</v>
      </c>
      <c r="F36" s="155"/>
      <c r="G36" s="155">
        <v>0.25</v>
      </c>
      <c r="H36" s="155">
        <f t="shared" si="1"/>
        <v>0</v>
      </c>
    </row>
    <row r="37" spans="1:8" ht="15">
      <c r="A37" s="153">
        <v>26</v>
      </c>
      <c r="B37" s="154" t="s">
        <v>229</v>
      </c>
      <c r="C37" s="153">
        <v>1</v>
      </c>
      <c r="D37" s="153">
        <v>1</v>
      </c>
      <c r="E37" s="155">
        <v>0.4</v>
      </c>
      <c r="F37" s="155">
        <v>0.4</v>
      </c>
      <c r="G37" s="155">
        <v>0.436</v>
      </c>
      <c r="H37" s="155">
        <f t="shared" si="1"/>
        <v>0.36400000000000005</v>
      </c>
    </row>
    <row r="38" spans="1:8" ht="15">
      <c r="A38" s="153">
        <v>27</v>
      </c>
      <c r="B38" s="154" t="s">
        <v>230</v>
      </c>
      <c r="C38" s="153">
        <v>1</v>
      </c>
      <c r="D38" s="153"/>
      <c r="E38" s="155">
        <v>0.25</v>
      </c>
      <c r="F38" s="155"/>
      <c r="G38" s="155">
        <v>0.17</v>
      </c>
      <c r="H38" s="155">
        <f t="shared" si="1"/>
        <v>0.07999999999999999</v>
      </c>
    </row>
    <row r="39" spans="1:8" ht="15">
      <c r="A39" s="153">
        <v>28</v>
      </c>
      <c r="B39" s="154" t="s">
        <v>231</v>
      </c>
      <c r="C39" s="153">
        <v>1</v>
      </c>
      <c r="D39" s="153"/>
      <c r="E39" s="155">
        <v>0.25</v>
      </c>
      <c r="F39" s="155"/>
      <c r="G39" s="155">
        <v>0.25</v>
      </c>
      <c r="H39" s="155">
        <f t="shared" si="1"/>
        <v>0</v>
      </c>
    </row>
    <row r="40" spans="1:8" ht="15">
      <c r="A40" s="153">
        <v>29</v>
      </c>
      <c r="B40" s="154" t="s">
        <v>232</v>
      </c>
      <c r="C40" s="153">
        <v>1</v>
      </c>
      <c r="D40" s="153">
        <v>1</v>
      </c>
      <c r="E40" s="155">
        <v>0.4</v>
      </c>
      <c r="F40" s="155">
        <v>0.4</v>
      </c>
      <c r="G40" s="155">
        <v>0.8</v>
      </c>
      <c r="H40" s="155">
        <f t="shared" si="1"/>
        <v>0</v>
      </c>
    </row>
    <row r="41" spans="1:8" ht="15">
      <c r="A41" s="153">
        <v>30</v>
      </c>
      <c r="B41" s="154" t="s">
        <v>233</v>
      </c>
      <c r="C41" s="153">
        <v>1</v>
      </c>
      <c r="D41" s="153"/>
      <c r="E41" s="155">
        <v>0.16</v>
      </c>
      <c r="F41" s="155"/>
      <c r="G41" s="155">
        <v>0.16</v>
      </c>
      <c r="H41" s="155">
        <f t="shared" si="1"/>
        <v>0</v>
      </c>
    </row>
    <row r="42" spans="1:8" ht="15">
      <c r="A42" s="153">
        <v>31</v>
      </c>
      <c r="B42" s="154" t="s">
        <v>234</v>
      </c>
      <c r="C42" s="153">
        <v>1</v>
      </c>
      <c r="D42" s="153"/>
      <c r="E42" s="155">
        <v>0.18</v>
      </c>
      <c r="F42" s="155"/>
      <c r="G42" s="155">
        <v>0.18</v>
      </c>
      <c r="H42" s="155">
        <f t="shared" si="1"/>
        <v>0</v>
      </c>
    </row>
    <row r="43" spans="1:8" ht="15">
      <c r="A43" s="153">
        <v>32</v>
      </c>
      <c r="B43" s="154" t="s">
        <v>235</v>
      </c>
      <c r="C43" s="153">
        <v>1</v>
      </c>
      <c r="D43" s="153"/>
      <c r="E43" s="155">
        <v>0.315</v>
      </c>
      <c r="F43" s="155"/>
      <c r="G43" s="155">
        <v>0.253</v>
      </c>
      <c r="H43" s="155">
        <f t="shared" si="1"/>
        <v>0.062</v>
      </c>
    </row>
    <row r="44" spans="1:8" ht="15">
      <c r="A44" s="153">
        <v>33</v>
      </c>
      <c r="B44" s="154" t="s">
        <v>236</v>
      </c>
      <c r="C44" s="153">
        <v>1</v>
      </c>
      <c r="D44" s="153"/>
      <c r="E44" s="155">
        <v>0.25</v>
      </c>
      <c r="F44" s="155"/>
      <c r="G44" s="155">
        <v>0.25</v>
      </c>
      <c r="H44" s="155">
        <f t="shared" si="1"/>
        <v>0</v>
      </c>
    </row>
    <row r="45" spans="1:8" ht="15">
      <c r="A45" s="153">
        <v>34</v>
      </c>
      <c r="B45" s="154" t="s">
        <v>237</v>
      </c>
      <c r="C45" s="153">
        <v>1</v>
      </c>
      <c r="D45" s="153"/>
      <c r="E45" s="155">
        <v>0.18</v>
      </c>
      <c r="F45" s="155"/>
      <c r="G45" s="155">
        <v>0.18</v>
      </c>
      <c r="H45" s="155">
        <f t="shared" si="1"/>
        <v>0</v>
      </c>
    </row>
    <row r="46" spans="1:8" ht="15">
      <c r="A46" s="153">
        <v>35</v>
      </c>
      <c r="B46" s="154" t="s">
        <v>238</v>
      </c>
      <c r="C46" s="153">
        <v>1</v>
      </c>
      <c r="D46" s="153"/>
      <c r="E46" s="155">
        <v>0.25</v>
      </c>
      <c r="F46" s="155"/>
      <c r="G46" s="155">
        <v>0.217</v>
      </c>
      <c r="H46" s="155">
        <f t="shared" si="1"/>
        <v>0.033</v>
      </c>
    </row>
    <row r="47" spans="1:8" ht="15">
      <c r="A47" s="153">
        <v>36</v>
      </c>
      <c r="B47" s="154" t="s">
        <v>239</v>
      </c>
      <c r="C47" s="153">
        <v>1</v>
      </c>
      <c r="D47" s="153"/>
      <c r="E47" s="155">
        <v>0.18</v>
      </c>
      <c r="F47" s="155"/>
      <c r="G47" s="155">
        <v>0.18</v>
      </c>
      <c r="H47" s="155">
        <f t="shared" si="1"/>
        <v>0</v>
      </c>
    </row>
    <row r="48" spans="1:8" ht="15">
      <c r="A48" s="153">
        <v>37</v>
      </c>
      <c r="B48" s="154" t="s">
        <v>240</v>
      </c>
      <c r="C48" s="153">
        <v>1</v>
      </c>
      <c r="D48" s="153"/>
      <c r="E48" s="155">
        <v>0.18</v>
      </c>
      <c r="F48" s="155"/>
      <c r="G48" s="155">
        <v>0.18</v>
      </c>
      <c r="H48" s="155">
        <f t="shared" si="1"/>
        <v>0</v>
      </c>
    </row>
    <row r="49" spans="1:8" ht="15">
      <c r="A49" s="153">
        <v>38</v>
      </c>
      <c r="B49" s="154" t="s">
        <v>241</v>
      </c>
      <c r="C49" s="153">
        <v>1</v>
      </c>
      <c r="D49" s="153"/>
      <c r="E49" s="155">
        <v>0.1</v>
      </c>
      <c r="F49" s="155"/>
      <c r="G49" s="155">
        <v>0.1</v>
      </c>
      <c r="H49" s="155">
        <f t="shared" si="1"/>
        <v>0</v>
      </c>
    </row>
    <row r="50" spans="1:8" ht="15">
      <c r="A50" s="153">
        <v>39</v>
      </c>
      <c r="B50" s="154" t="s">
        <v>242</v>
      </c>
      <c r="C50" s="153">
        <v>1</v>
      </c>
      <c r="D50" s="153"/>
      <c r="E50" s="155">
        <v>0.16</v>
      </c>
      <c r="F50" s="155"/>
      <c r="G50" s="155">
        <v>0.16</v>
      </c>
      <c r="H50" s="155">
        <f t="shared" si="1"/>
        <v>0</v>
      </c>
    </row>
    <row r="51" spans="1:8" ht="15">
      <c r="A51" s="153">
        <v>40</v>
      </c>
      <c r="B51" s="154" t="s">
        <v>243</v>
      </c>
      <c r="C51" s="153">
        <v>1</v>
      </c>
      <c r="D51" s="153"/>
      <c r="E51" s="155">
        <v>0.18</v>
      </c>
      <c r="F51" s="155"/>
      <c r="G51" s="155">
        <v>0.1</v>
      </c>
      <c r="H51" s="155">
        <f t="shared" si="1"/>
        <v>0.07999999999999999</v>
      </c>
    </row>
    <row r="52" spans="1:8" ht="15">
      <c r="A52" s="153">
        <v>41</v>
      </c>
      <c r="B52" s="154" t="s">
        <v>244</v>
      </c>
      <c r="C52" s="153">
        <v>1</v>
      </c>
      <c r="D52" s="153"/>
      <c r="E52" s="155">
        <v>0.25</v>
      </c>
      <c r="F52" s="155"/>
      <c r="G52" s="155">
        <v>0.106</v>
      </c>
      <c r="H52" s="155">
        <f t="shared" si="1"/>
        <v>0.14400000000000002</v>
      </c>
    </row>
    <row r="53" spans="1:8" ht="15">
      <c r="A53" s="153">
        <v>42</v>
      </c>
      <c r="B53" s="154" t="s">
        <v>245</v>
      </c>
      <c r="C53" s="153">
        <v>1</v>
      </c>
      <c r="D53" s="153">
        <v>1</v>
      </c>
      <c r="E53" s="155">
        <v>0.63</v>
      </c>
      <c r="F53" s="155">
        <v>0.63</v>
      </c>
      <c r="G53" s="155">
        <v>0.735</v>
      </c>
      <c r="H53" s="155">
        <f t="shared" si="1"/>
        <v>0.525</v>
      </c>
    </row>
    <row r="54" spans="1:8" ht="15">
      <c r="A54" s="153">
        <v>43</v>
      </c>
      <c r="B54" s="154" t="s">
        <v>246</v>
      </c>
      <c r="C54" s="153">
        <v>1</v>
      </c>
      <c r="D54" s="153">
        <v>1</v>
      </c>
      <c r="E54" s="155">
        <v>0.4</v>
      </c>
      <c r="F54" s="155">
        <v>0.4</v>
      </c>
      <c r="G54" s="155">
        <v>0.546</v>
      </c>
      <c r="H54" s="155">
        <f t="shared" si="1"/>
        <v>0.254</v>
      </c>
    </row>
    <row r="55" spans="1:8" ht="15">
      <c r="A55" s="153">
        <v>44</v>
      </c>
      <c r="B55" s="154" t="s">
        <v>247</v>
      </c>
      <c r="C55" s="153">
        <v>1</v>
      </c>
      <c r="D55" s="153">
        <v>1</v>
      </c>
      <c r="E55" s="155">
        <v>0.4</v>
      </c>
      <c r="F55" s="155">
        <v>0.4</v>
      </c>
      <c r="G55" s="155">
        <v>0.518</v>
      </c>
      <c r="H55" s="155">
        <f t="shared" si="1"/>
        <v>0.28200000000000003</v>
      </c>
    </row>
    <row r="56" spans="1:8" ht="15">
      <c r="A56" s="153">
        <v>45</v>
      </c>
      <c r="B56" s="154" t="s">
        <v>248</v>
      </c>
      <c r="C56" s="153">
        <v>1</v>
      </c>
      <c r="D56" s="153"/>
      <c r="E56" s="155">
        <v>0.18</v>
      </c>
      <c r="F56" s="155"/>
      <c r="G56" s="155">
        <v>0.18</v>
      </c>
      <c r="H56" s="155">
        <f t="shared" si="1"/>
        <v>0</v>
      </c>
    </row>
    <row r="57" spans="1:8" ht="15">
      <c r="A57" s="153">
        <v>46</v>
      </c>
      <c r="B57" s="154" t="s">
        <v>249</v>
      </c>
      <c r="C57" s="153">
        <v>1</v>
      </c>
      <c r="D57" s="153"/>
      <c r="E57" s="155">
        <v>0.16</v>
      </c>
      <c r="F57" s="155"/>
      <c r="G57" s="155">
        <v>0.115</v>
      </c>
      <c r="H57" s="155">
        <f t="shared" si="1"/>
        <v>0.045</v>
      </c>
    </row>
    <row r="58" spans="1:8" ht="15">
      <c r="A58" s="153">
        <v>47</v>
      </c>
      <c r="B58" s="154" t="s">
        <v>250</v>
      </c>
      <c r="C58" s="153">
        <v>1</v>
      </c>
      <c r="D58" s="153"/>
      <c r="E58" s="155">
        <v>0.4</v>
      </c>
      <c r="F58" s="155">
        <v>0.4</v>
      </c>
      <c r="G58" s="155">
        <v>0.433</v>
      </c>
      <c r="H58" s="155">
        <f t="shared" si="1"/>
        <v>0.36700000000000005</v>
      </c>
    </row>
    <row r="59" spans="1:8" ht="15">
      <c r="A59" s="153">
        <v>48</v>
      </c>
      <c r="B59" s="154" t="s">
        <v>251</v>
      </c>
      <c r="C59" s="153">
        <v>1</v>
      </c>
      <c r="D59" s="153"/>
      <c r="E59" s="155">
        <v>0.025</v>
      </c>
      <c r="F59" s="155"/>
      <c r="G59" s="155">
        <v>0.025</v>
      </c>
      <c r="H59" s="155">
        <f t="shared" si="1"/>
        <v>0</v>
      </c>
    </row>
    <row r="60" spans="1:8" ht="15">
      <c r="A60" s="153">
        <v>49</v>
      </c>
      <c r="B60" s="154" t="s">
        <v>252</v>
      </c>
      <c r="C60" s="153">
        <v>1</v>
      </c>
      <c r="D60" s="153"/>
      <c r="E60" s="155">
        <v>0.2</v>
      </c>
      <c r="F60" s="155"/>
      <c r="G60" s="155">
        <v>0.055</v>
      </c>
      <c r="H60" s="155">
        <f t="shared" si="1"/>
        <v>0.14500000000000002</v>
      </c>
    </row>
    <row r="61" spans="1:8" ht="15">
      <c r="A61" s="153">
        <v>50</v>
      </c>
      <c r="B61" s="154" t="s">
        <v>253</v>
      </c>
      <c r="C61" s="153">
        <v>2</v>
      </c>
      <c r="D61" s="153"/>
      <c r="E61" s="155">
        <v>1.26</v>
      </c>
      <c r="F61" s="155"/>
      <c r="G61" s="155">
        <v>0.56</v>
      </c>
      <c r="H61" s="155">
        <f t="shared" si="1"/>
        <v>0.7</v>
      </c>
    </row>
    <row r="62" spans="1:8" ht="15">
      <c r="A62" s="153">
        <v>51</v>
      </c>
      <c r="B62" s="154" t="s">
        <v>254</v>
      </c>
      <c r="C62" s="153">
        <v>1</v>
      </c>
      <c r="D62" s="153"/>
      <c r="E62" s="155">
        <v>0.4</v>
      </c>
      <c r="F62" s="155"/>
      <c r="G62" s="155">
        <v>0.326</v>
      </c>
      <c r="H62" s="155">
        <f t="shared" si="1"/>
        <v>0.07400000000000001</v>
      </c>
    </row>
    <row r="63" spans="1:8" ht="15">
      <c r="A63" s="153">
        <v>52</v>
      </c>
      <c r="B63" s="154" t="s">
        <v>255</v>
      </c>
      <c r="C63" s="153">
        <v>1</v>
      </c>
      <c r="D63" s="153">
        <v>1</v>
      </c>
      <c r="E63" s="155">
        <v>0.32</v>
      </c>
      <c r="F63" s="155">
        <v>0.32</v>
      </c>
      <c r="G63" s="155">
        <v>0.64</v>
      </c>
      <c r="H63" s="155">
        <f t="shared" si="1"/>
        <v>0</v>
      </c>
    </row>
    <row r="64" spans="1:8" ht="15">
      <c r="A64" s="153">
        <v>53</v>
      </c>
      <c r="B64" s="154" t="s">
        <v>256</v>
      </c>
      <c r="C64" s="153">
        <v>1</v>
      </c>
      <c r="D64" s="153">
        <v>1</v>
      </c>
      <c r="E64" s="155">
        <v>0.4</v>
      </c>
      <c r="F64" s="155">
        <v>0.4</v>
      </c>
      <c r="G64" s="155">
        <v>0.725</v>
      </c>
      <c r="H64" s="155">
        <f t="shared" si="1"/>
        <v>0.07500000000000007</v>
      </c>
    </row>
    <row r="65" spans="1:8" ht="15">
      <c r="A65" s="153">
        <v>54</v>
      </c>
      <c r="B65" s="154" t="s">
        <v>257</v>
      </c>
      <c r="C65" s="153">
        <v>1</v>
      </c>
      <c r="D65" s="153"/>
      <c r="E65" s="155">
        <v>0.1</v>
      </c>
      <c r="F65" s="155"/>
      <c r="G65" s="155">
        <v>0.1</v>
      </c>
      <c r="H65" s="155">
        <f t="shared" si="1"/>
        <v>0</v>
      </c>
    </row>
    <row r="66" spans="1:8" ht="15">
      <c r="A66" s="153">
        <v>55</v>
      </c>
      <c r="B66" s="154" t="s">
        <v>258</v>
      </c>
      <c r="C66" s="153">
        <v>1</v>
      </c>
      <c r="D66" s="153"/>
      <c r="E66" s="155">
        <v>0.18</v>
      </c>
      <c r="F66" s="155"/>
      <c r="G66" s="155">
        <v>0.18</v>
      </c>
      <c r="H66" s="155">
        <f t="shared" si="1"/>
        <v>0</v>
      </c>
    </row>
    <row r="67" spans="1:8" ht="15">
      <c r="A67" s="153">
        <v>56</v>
      </c>
      <c r="B67" s="154" t="s">
        <v>259</v>
      </c>
      <c r="C67" s="153">
        <v>1</v>
      </c>
      <c r="D67" s="153"/>
      <c r="E67" s="155">
        <v>0.18</v>
      </c>
      <c r="F67" s="155"/>
      <c r="G67" s="155">
        <v>0.15</v>
      </c>
      <c r="H67" s="155">
        <f t="shared" si="1"/>
        <v>0.03</v>
      </c>
    </row>
    <row r="68" spans="1:8" ht="15">
      <c r="A68" s="153">
        <v>57</v>
      </c>
      <c r="B68" s="154" t="s">
        <v>260</v>
      </c>
      <c r="C68" s="153">
        <v>1</v>
      </c>
      <c r="D68" s="153">
        <v>1</v>
      </c>
      <c r="E68" s="155">
        <v>0.25</v>
      </c>
      <c r="F68" s="155">
        <v>0.32</v>
      </c>
      <c r="G68" s="156">
        <v>0.158</v>
      </c>
      <c r="H68" s="155">
        <f t="shared" si="1"/>
        <v>0.41200000000000003</v>
      </c>
    </row>
    <row r="69" spans="1:8" ht="15">
      <c r="A69" s="153">
        <v>58</v>
      </c>
      <c r="B69" s="154" t="s">
        <v>261</v>
      </c>
      <c r="C69" s="153">
        <v>1</v>
      </c>
      <c r="D69" s="153">
        <v>1</v>
      </c>
      <c r="E69" s="155">
        <v>0.4</v>
      </c>
      <c r="F69" s="155">
        <v>0.4</v>
      </c>
      <c r="G69" s="155">
        <v>0.607</v>
      </c>
      <c r="H69" s="155">
        <f t="shared" si="1"/>
        <v>0.19300000000000006</v>
      </c>
    </row>
    <row r="70" spans="1:8" ht="15">
      <c r="A70" s="153">
        <v>59</v>
      </c>
      <c r="B70" s="154" t="s">
        <v>262</v>
      </c>
      <c r="C70" s="153">
        <v>1</v>
      </c>
      <c r="D70" s="153"/>
      <c r="E70" s="155">
        <v>0.63</v>
      </c>
      <c r="F70" s="155"/>
      <c r="G70" s="155">
        <v>0.24</v>
      </c>
      <c r="H70" s="155">
        <f t="shared" si="1"/>
        <v>0.39</v>
      </c>
    </row>
    <row r="71" spans="1:8" ht="15">
      <c r="A71" s="153">
        <v>60</v>
      </c>
      <c r="B71" s="154" t="s">
        <v>263</v>
      </c>
      <c r="C71" s="153">
        <v>1</v>
      </c>
      <c r="D71" s="153"/>
      <c r="E71" s="155">
        <v>0.4</v>
      </c>
      <c r="F71" s="155"/>
      <c r="G71" s="155">
        <v>0.4</v>
      </c>
      <c r="H71" s="155">
        <f t="shared" si="1"/>
        <v>0</v>
      </c>
    </row>
    <row r="72" spans="1:8" ht="15">
      <c r="A72" s="153">
        <v>61</v>
      </c>
      <c r="B72" s="154" t="s">
        <v>264</v>
      </c>
      <c r="C72" s="153">
        <v>1</v>
      </c>
      <c r="D72" s="153">
        <v>1</v>
      </c>
      <c r="E72" s="155">
        <v>0.32</v>
      </c>
      <c r="F72" s="155">
        <v>0.32</v>
      </c>
      <c r="G72" s="155">
        <v>0.152</v>
      </c>
      <c r="H72" s="155">
        <f t="shared" si="1"/>
        <v>0.488</v>
      </c>
    </row>
    <row r="73" spans="1:8" ht="15">
      <c r="A73" s="153">
        <v>62</v>
      </c>
      <c r="B73" s="154" t="s">
        <v>265</v>
      </c>
      <c r="C73" s="153">
        <v>2</v>
      </c>
      <c r="D73" s="153">
        <v>1</v>
      </c>
      <c r="E73" s="155">
        <v>0.4</v>
      </c>
      <c r="F73" s="155">
        <v>0.4</v>
      </c>
      <c r="G73" s="155">
        <v>0.8</v>
      </c>
      <c r="H73" s="155">
        <v>0.5</v>
      </c>
    </row>
    <row r="74" spans="1:8" ht="15">
      <c r="A74" s="153">
        <v>63</v>
      </c>
      <c r="B74" s="154" t="s">
        <v>266</v>
      </c>
      <c r="C74" s="153">
        <v>2</v>
      </c>
      <c r="D74" s="153"/>
      <c r="E74" s="155">
        <v>0.5</v>
      </c>
      <c r="F74" s="155"/>
      <c r="G74" s="155">
        <v>0.5</v>
      </c>
      <c r="H74" s="155">
        <f aca="true" t="shared" si="2" ref="H74:H109">(E74+F74)-G74</f>
        <v>0</v>
      </c>
    </row>
    <row r="75" spans="1:8" ht="15">
      <c r="A75" s="153">
        <v>64</v>
      </c>
      <c r="B75" s="154" t="s">
        <v>267</v>
      </c>
      <c r="C75" s="153">
        <v>1</v>
      </c>
      <c r="D75" s="153">
        <v>1</v>
      </c>
      <c r="E75" s="155">
        <v>0.25</v>
      </c>
      <c r="F75" s="155">
        <v>0.4</v>
      </c>
      <c r="G75" s="155">
        <v>0.39</v>
      </c>
      <c r="H75" s="155">
        <f t="shared" si="2"/>
        <v>0.26</v>
      </c>
    </row>
    <row r="76" spans="1:8" ht="15">
      <c r="A76" s="153">
        <v>65</v>
      </c>
      <c r="B76" s="154" t="s">
        <v>268</v>
      </c>
      <c r="C76" s="153">
        <v>1</v>
      </c>
      <c r="D76" s="153"/>
      <c r="E76" s="155">
        <v>0.18</v>
      </c>
      <c r="F76" s="155"/>
      <c r="G76" s="155">
        <v>0.18</v>
      </c>
      <c r="H76" s="155">
        <f t="shared" si="2"/>
        <v>0</v>
      </c>
    </row>
    <row r="77" spans="1:8" ht="15">
      <c r="A77" s="153">
        <v>66</v>
      </c>
      <c r="B77" s="154" t="s">
        <v>269</v>
      </c>
      <c r="C77" s="153">
        <v>1</v>
      </c>
      <c r="D77" s="153">
        <v>1</v>
      </c>
      <c r="E77" s="155">
        <v>0.4</v>
      </c>
      <c r="F77" s="155">
        <v>0.32</v>
      </c>
      <c r="G77" s="155">
        <v>0.497</v>
      </c>
      <c r="H77" s="155">
        <f t="shared" si="2"/>
        <v>0.22299999999999998</v>
      </c>
    </row>
    <row r="78" spans="1:8" ht="15">
      <c r="A78" s="153">
        <v>67</v>
      </c>
      <c r="B78" s="154" t="s">
        <v>270</v>
      </c>
      <c r="C78" s="153">
        <v>1</v>
      </c>
      <c r="D78" s="153">
        <v>1</v>
      </c>
      <c r="E78" s="155">
        <v>0.4</v>
      </c>
      <c r="F78" s="155">
        <v>0.32</v>
      </c>
      <c r="G78" s="155">
        <v>0.34</v>
      </c>
      <c r="H78" s="155">
        <f t="shared" si="2"/>
        <v>0.37999999999999995</v>
      </c>
    </row>
    <row r="79" spans="1:8" ht="15">
      <c r="A79" s="153">
        <v>68</v>
      </c>
      <c r="B79" s="154" t="s">
        <v>271</v>
      </c>
      <c r="C79" s="153">
        <v>1</v>
      </c>
      <c r="D79" s="153"/>
      <c r="E79" s="155">
        <v>0.18</v>
      </c>
      <c r="F79" s="155"/>
      <c r="G79" s="155">
        <v>0.18</v>
      </c>
      <c r="H79" s="155">
        <f t="shared" si="2"/>
        <v>0</v>
      </c>
    </row>
    <row r="80" spans="1:8" ht="15">
      <c r="A80" s="153">
        <v>69</v>
      </c>
      <c r="B80" s="154" t="s">
        <v>272</v>
      </c>
      <c r="C80" s="153">
        <v>1</v>
      </c>
      <c r="D80" s="153"/>
      <c r="E80" s="155">
        <v>0.4</v>
      </c>
      <c r="F80" s="155"/>
      <c r="G80" s="155">
        <v>0.4</v>
      </c>
      <c r="H80" s="155">
        <f t="shared" si="2"/>
        <v>0</v>
      </c>
    </row>
    <row r="81" spans="1:8" ht="15">
      <c r="A81" s="153">
        <v>70</v>
      </c>
      <c r="B81" s="154" t="s">
        <v>273</v>
      </c>
      <c r="C81" s="153">
        <v>1</v>
      </c>
      <c r="D81" s="153">
        <v>1</v>
      </c>
      <c r="E81" s="155">
        <v>0.63</v>
      </c>
      <c r="F81" s="155">
        <v>0.63</v>
      </c>
      <c r="G81" s="155">
        <v>0.842</v>
      </c>
      <c r="H81" s="155">
        <f t="shared" si="2"/>
        <v>0.41800000000000004</v>
      </c>
    </row>
    <row r="82" spans="1:8" ht="15">
      <c r="A82" s="153">
        <v>71</v>
      </c>
      <c r="B82" s="154" t="s">
        <v>274</v>
      </c>
      <c r="C82" s="153">
        <v>2</v>
      </c>
      <c r="D82" s="153"/>
      <c r="E82" s="155">
        <v>0.4</v>
      </c>
      <c r="F82" s="155">
        <v>0.25</v>
      </c>
      <c r="G82" s="155">
        <v>0.47</v>
      </c>
      <c r="H82" s="155">
        <f t="shared" si="2"/>
        <v>0.18000000000000005</v>
      </c>
    </row>
    <row r="83" spans="1:8" ht="15">
      <c r="A83" s="153">
        <v>72</v>
      </c>
      <c r="B83" s="154" t="s">
        <v>275</v>
      </c>
      <c r="C83" s="153">
        <v>1</v>
      </c>
      <c r="D83" s="153"/>
      <c r="E83" s="155">
        <v>0.4</v>
      </c>
      <c r="F83" s="155"/>
      <c r="G83" s="155">
        <v>0.4</v>
      </c>
      <c r="H83" s="155">
        <f t="shared" si="2"/>
        <v>0</v>
      </c>
    </row>
    <row r="84" spans="1:8" ht="15">
      <c r="A84" s="153">
        <v>73</v>
      </c>
      <c r="B84" s="154" t="s">
        <v>276</v>
      </c>
      <c r="C84" s="153">
        <v>1</v>
      </c>
      <c r="D84" s="153"/>
      <c r="E84" s="155">
        <v>0.16</v>
      </c>
      <c r="F84" s="155"/>
      <c r="G84" s="155">
        <v>0.16</v>
      </c>
      <c r="H84" s="155">
        <f t="shared" si="2"/>
        <v>0</v>
      </c>
    </row>
    <row r="85" spans="1:8" ht="15">
      <c r="A85" s="153">
        <v>74</v>
      </c>
      <c r="B85" s="154" t="s">
        <v>277</v>
      </c>
      <c r="C85" s="153">
        <v>2</v>
      </c>
      <c r="D85" s="153"/>
      <c r="E85" s="155">
        <v>0.64</v>
      </c>
      <c r="F85" s="155"/>
      <c r="G85" s="155">
        <v>0.64</v>
      </c>
      <c r="H85" s="155">
        <f t="shared" si="2"/>
        <v>0</v>
      </c>
    </row>
    <row r="86" spans="1:8" ht="15">
      <c r="A86" s="153">
        <v>75</v>
      </c>
      <c r="B86" s="154" t="s">
        <v>278</v>
      </c>
      <c r="C86" s="153">
        <v>1</v>
      </c>
      <c r="D86" s="153"/>
      <c r="E86" s="155">
        <v>0.4</v>
      </c>
      <c r="F86" s="155"/>
      <c r="G86" s="155">
        <v>0.4</v>
      </c>
      <c r="H86" s="155">
        <f t="shared" si="2"/>
        <v>0</v>
      </c>
    </row>
    <row r="87" spans="1:8" ht="15">
      <c r="A87" s="153">
        <v>76</v>
      </c>
      <c r="B87" s="154" t="s">
        <v>279</v>
      </c>
      <c r="C87" s="153">
        <v>1</v>
      </c>
      <c r="D87" s="153"/>
      <c r="E87" s="155">
        <v>0.25</v>
      </c>
      <c r="F87" s="155"/>
      <c r="G87" s="155">
        <v>0.25</v>
      </c>
      <c r="H87" s="155">
        <f t="shared" si="2"/>
        <v>0</v>
      </c>
    </row>
    <row r="88" spans="1:8" ht="15">
      <c r="A88" s="153">
        <v>77</v>
      </c>
      <c r="B88" s="154" t="s">
        <v>280</v>
      </c>
      <c r="C88" s="153">
        <v>1</v>
      </c>
      <c r="D88" s="153"/>
      <c r="E88" s="155">
        <v>0.4</v>
      </c>
      <c r="F88" s="155"/>
      <c r="G88" s="155">
        <v>0.4</v>
      </c>
      <c r="H88" s="155">
        <f t="shared" si="2"/>
        <v>0</v>
      </c>
    </row>
    <row r="89" spans="1:8" ht="15">
      <c r="A89" s="153">
        <v>78</v>
      </c>
      <c r="B89" s="154" t="s">
        <v>281</v>
      </c>
      <c r="C89" s="153">
        <v>1</v>
      </c>
      <c r="D89" s="153">
        <v>1</v>
      </c>
      <c r="E89" s="155">
        <v>0.4</v>
      </c>
      <c r="F89" s="155">
        <v>0.4</v>
      </c>
      <c r="G89" s="155">
        <v>0.477</v>
      </c>
      <c r="H89" s="155">
        <f t="shared" si="2"/>
        <v>0.32300000000000006</v>
      </c>
    </row>
    <row r="90" spans="1:8" ht="15">
      <c r="A90" s="153">
        <v>79</v>
      </c>
      <c r="B90" s="154" t="s">
        <v>282</v>
      </c>
      <c r="C90" s="153">
        <v>1</v>
      </c>
      <c r="D90" s="153"/>
      <c r="E90" s="155">
        <v>0.25</v>
      </c>
      <c r="F90" s="155"/>
      <c r="G90" s="155">
        <v>0.171</v>
      </c>
      <c r="H90" s="155">
        <f t="shared" si="2"/>
        <v>0.07899999999999999</v>
      </c>
    </row>
    <row r="91" spans="1:8" ht="15">
      <c r="A91" s="153">
        <v>80</v>
      </c>
      <c r="B91" s="154" t="s">
        <v>283</v>
      </c>
      <c r="C91" s="153">
        <v>2</v>
      </c>
      <c r="D91" s="153"/>
      <c r="E91" s="155">
        <v>0.4</v>
      </c>
      <c r="F91" s="155">
        <v>0.4</v>
      </c>
      <c r="G91" s="155">
        <v>0.8</v>
      </c>
      <c r="H91" s="155">
        <f t="shared" si="2"/>
        <v>0</v>
      </c>
    </row>
    <row r="92" spans="1:8" ht="15">
      <c r="A92" s="153">
        <v>81</v>
      </c>
      <c r="B92" s="154" t="s">
        <v>284</v>
      </c>
      <c r="C92" s="153">
        <v>1</v>
      </c>
      <c r="D92" s="153">
        <v>1</v>
      </c>
      <c r="E92" s="155">
        <v>0.25</v>
      </c>
      <c r="F92" s="155">
        <v>0.25</v>
      </c>
      <c r="G92" s="155">
        <v>0.432</v>
      </c>
      <c r="H92" s="155">
        <f t="shared" si="2"/>
        <v>0.068</v>
      </c>
    </row>
    <row r="93" spans="1:8" ht="15">
      <c r="A93" s="153">
        <v>82</v>
      </c>
      <c r="B93" s="154" t="s">
        <v>285</v>
      </c>
      <c r="C93" s="157">
        <v>1</v>
      </c>
      <c r="D93" s="158">
        <v>1</v>
      </c>
      <c r="E93" s="159">
        <v>0.4</v>
      </c>
      <c r="F93" s="159">
        <v>0.4</v>
      </c>
      <c r="G93" s="155">
        <v>0.524</v>
      </c>
      <c r="H93" s="155">
        <f t="shared" si="2"/>
        <v>0.276</v>
      </c>
    </row>
    <row r="94" spans="1:8" ht="15">
      <c r="A94" s="153">
        <v>83</v>
      </c>
      <c r="B94" s="154" t="s">
        <v>286</v>
      </c>
      <c r="C94" s="157">
        <v>1</v>
      </c>
      <c r="D94" s="157">
        <v>1</v>
      </c>
      <c r="E94" s="159">
        <v>0.4</v>
      </c>
      <c r="F94" s="159">
        <v>0.4</v>
      </c>
      <c r="G94" s="155">
        <v>0.202</v>
      </c>
      <c r="H94" s="155">
        <f t="shared" si="2"/>
        <v>0.5980000000000001</v>
      </c>
    </row>
    <row r="95" spans="1:8" ht="15">
      <c r="A95" s="153">
        <v>84</v>
      </c>
      <c r="B95" s="154" t="s">
        <v>287</v>
      </c>
      <c r="C95" s="157">
        <v>1</v>
      </c>
      <c r="D95" s="157">
        <v>1</v>
      </c>
      <c r="E95" s="159">
        <v>0.4</v>
      </c>
      <c r="F95" s="159">
        <v>0.4</v>
      </c>
      <c r="G95" s="155">
        <v>0.492</v>
      </c>
      <c r="H95" s="155">
        <f t="shared" si="2"/>
        <v>0.30800000000000005</v>
      </c>
    </row>
    <row r="96" spans="1:8" ht="15">
      <c r="A96" s="153">
        <v>85</v>
      </c>
      <c r="B96" s="154" t="s">
        <v>288</v>
      </c>
      <c r="C96" s="157">
        <v>1</v>
      </c>
      <c r="D96" s="158"/>
      <c r="E96" s="159">
        <v>0.18</v>
      </c>
      <c r="F96" s="151"/>
      <c r="G96" s="155">
        <v>0.18</v>
      </c>
      <c r="H96" s="155">
        <f t="shared" si="2"/>
        <v>0</v>
      </c>
    </row>
    <row r="97" spans="1:8" ht="15">
      <c r="A97" s="153">
        <v>86</v>
      </c>
      <c r="B97" s="154" t="s">
        <v>289</v>
      </c>
      <c r="C97" s="157">
        <v>1</v>
      </c>
      <c r="D97" s="157">
        <v>1</v>
      </c>
      <c r="E97" s="159">
        <v>0.4</v>
      </c>
      <c r="F97" s="159">
        <v>0.32</v>
      </c>
      <c r="G97" s="155">
        <v>0.4</v>
      </c>
      <c r="H97" s="155">
        <f t="shared" si="2"/>
        <v>0.31999999999999995</v>
      </c>
    </row>
    <row r="98" spans="1:8" ht="15">
      <c r="A98" s="153">
        <v>87</v>
      </c>
      <c r="B98" s="154" t="s">
        <v>290</v>
      </c>
      <c r="C98" s="157">
        <v>1</v>
      </c>
      <c r="D98" s="158"/>
      <c r="E98" s="159">
        <v>0.4</v>
      </c>
      <c r="F98" s="159"/>
      <c r="G98" s="155">
        <v>0.4</v>
      </c>
      <c r="H98" s="155">
        <f t="shared" si="2"/>
        <v>0</v>
      </c>
    </row>
    <row r="99" spans="1:8" ht="15">
      <c r="A99" s="153">
        <v>88</v>
      </c>
      <c r="B99" s="154" t="s">
        <v>291</v>
      </c>
      <c r="C99" s="157">
        <v>1</v>
      </c>
      <c r="D99" s="158"/>
      <c r="E99" s="159">
        <v>0.32</v>
      </c>
      <c r="F99" s="159"/>
      <c r="G99" s="155">
        <v>0.155</v>
      </c>
      <c r="H99" s="155">
        <f t="shared" si="2"/>
        <v>0.165</v>
      </c>
    </row>
    <row r="100" spans="1:8" ht="15">
      <c r="A100" s="153">
        <v>89</v>
      </c>
      <c r="B100" s="154" t="s">
        <v>292</v>
      </c>
      <c r="C100" s="157">
        <v>1</v>
      </c>
      <c r="D100" s="158"/>
      <c r="E100" s="159">
        <v>0.4</v>
      </c>
      <c r="F100" s="159"/>
      <c r="G100" s="155">
        <v>0.248</v>
      </c>
      <c r="H100" s="155">
        <f t="shared" si="2"/>
        <v>0.15200000000000002</v>
      </c>
    </row>
    <row r="101" spans="1:8" ht="15">
      <c r="A101" s="153">
        <v>90</v>
      </c>
      <c r="B101" s="154" t="s">
        <v>293</v>
      </c>
      <c r="C101" s="157">
        <v>1</v>
      </c>
      <c r="D101" s="158"/>
      <c r="E101" s="159">
        <v>0.25</v>
      </c>
      <c r="F101" s="159"/>
      <c r="G101" s="155">
        <v>0.25</v>
      </c>
      <c r="H101" s="155">
        <f t="shared" si="2"/>
        <v>0</v>
      </c>
    </row>
    <row r="102" spans="1:8" ht="15">
      <c r="A102" s="153">
        <v>91</v>
      </c>
      <c r="B102" s="154" t="s">
        <v>294</v>
      </c>
      <c r="C102" s="157">
        <v>1</v>
      </c>
      <c r="D102" s="158"/>
      <c r="E102" s="159">
        <v>0.05</v>
      </c>
      <c r="F102" s="159"/>
      <c r="G102" s="155">
        <v>0.05</v>
      </c>
      <c r="H102" s="155">
        <f t="shared" si="2"/>
        <v>0</v>
      </c>
    </row>
    <row r="103" spans="1:8" ht="15">
      <c r="A103" s="153">
        <v>92</v>
      </c>
      <c r="B103" s="154" t="s">
        <v>295</v>
      </c>
      <c r="C103" s="157">
        <v>1</v>
      </c>
      <c r="D103" s="158"/>
      <c r="E103" s="159">
        <v>0.1</v>
      </c>
      <c r="F103" s="159"/>
      <c r="G103" s="155">
        <v>0.1</v>
      </c>
      <c r="H103" s="155">
        <f t="shared" si="2"/>
        <v>0</v>
      </c>
    </row>
    <row r="104" spans="1:8" ht="15">
      <c r="A104" s="153">
        <v>93</v>
      </c>
      <c r="B104" s="154" t="s">
        <v>296</v>
      </c>
      <c r="C104" s="157">
        <v>1</v>
      </c>
      <c r="D104" s="158"/>
      <c r="E104" s="159">
        <v>0.16</v>
      </c>
      <c r="F104" s="159"/>
      <c r="G104" s="155">
        <v>0.16</v>
      </c>
      <c r="H104" s="155">
        <f t="shared" si="2"/>
        <v>0</v>
      </c>
    </row>
    <row r="105" spans="1:8" ht="15">
      <c r="A105" s="153">
        <v>94</v>
      </c>
      <c r="B105" s="154" t="s">
        <v>297</v>
      </c>
      <c r="C105" s="157">
        <v>1</v>
      </c>
      <c r="D105" s="158"/>
      <c r="E105" s="159">
        <v>0.32</v>
      </c>
      <c r="F105" s="159"/>
      <c r="G105" s="155">
        <v>0.32</v>
      </c>
      <c r="H105" s="155">
        <f t="shared" si="2"/>
        <v>0</v>
      </c>
    </row>
    <row r="106" spans="1:8" ht="15">
      <c r="A106" s="153">
        <v>95</v>
      </c>
      <c r="B106" s="154" t="s">
        <v>298</v>
      </c>
      <c r="C106" s="157">
        <v>1</v>
      </c>
      <c r="D106" s="160">
        <v>1</v>
      </c>
      <c r="E106" s="159">
        <v>0.18</v>
      </c>
      <c r="F106" s="159">
        <v>0.16</v>
      </c>
      <c r="G106" s="155">
        <v>0.34</v>
      </c>
      <c r="H106" s="155">
        <f t="shared" si="2"/>
        <v>0</v>
      </c>
    </row>
    <row r="107" spans="1:8" ht="15">
      <c r="A107" s="153">
        <v>96</v>
      </c>
      <c r="B107" s="154" t="s">
        <v>299</v>
      </c>
      <c r="C107" s="157">
        <v>1</v>
      </c>
      <c r="D107" s="160"/>
      <c r="E107" s="159">
        <v>0.25</v>
      </c>
      <c r="F107" s="159"/>
      <c r="G107" s="155">
        <v>0.18</v>
      </c>
      <c r="H107" s="155">
        <f t="shared" si="2"/>
        <v>0.07</v>
      </c>
    </row>
    <row r="108" spans="1:8" ht="15">
      <c r="A108" s="153">
        <v>97</v>
      </c>
      <c r="B108" s="154" t="s">
        <v>300</v>
      </c>
      <c r="C108" s="157">
        <v>1</v>
      </c>
      <c r="D108" s="160"/>
      <c r="E108" s="159">
        <v>0.4</v>
      </c>
      <c r="F108" s="159"/>
      <c r="G108" s="155">
        <v>0.125</v>
      </c>
      <c r="H108" s="155">
        <f t="shared" si="2"/>
        <v>0.275</v>
      </c>
    </row>
    <row r="109" spans="1:8" ht="15">
      <c r="A109" s="153">
        <v>98</v>
      </c>
      <c r="B109" s="154" t="s">
        <v>301</v>
      </c>
      <c r="C109" s="157">
        <v>1</v>
      </c>
      <c r="D109" s="160">
        <v>1</v>
      </c>
      <c r="E109" s="159">
        <v>0.25</v>
      </c>
      <c r="F109" s="159">
        <v>0.25</v>
      </c>
      <c r="G109" s="155">
        <v>0.087</v>
      </c>
      <c r="H109" s="155">
        <f t="shared" si="2"/>
        <v>0.41300000000000003</v>
      </c>
    </row>
    <row r="110" spans="1:8" ht="15">
      <c r="A110" s="153">
        <v>99</v>
      </c>
      <c r="B110" s="154" t="s">
        <v>302</v>
      </c>
      <c r="C110" s="157">
        <v>1</v>
      </c>
      <c r="D110" s="160"/>
      <c r="E110" s="159">
        <v>0.25</v>
      </c>
      <c r="F110" s="159"/>
      <c r="G110" s="155">
        <v>0.25</v>
      </c>
      <c r="H110" s="155">
        <v>0</v>
      </c>
    </row>
    <row r="111" spans="1:8" ht="15">
      <c r="A111" s="153">
        <v>100</v>
      </c>
      <c r="B111" s="154" t="s">
        <v>303</v>
      </c>
      <c r="C111" s="157">
        <v>1</v>
      </c>
      <c r="D111" s="160"/>
      <c r="E111" s="159">
        <v>0.1</v>
      </c>
      <c r="F111" s="159"/>
      <c r="G111" s="155">
        <v>0.075</v>
      </c>
      <c r="H111" s="155">
        <f aca="true" t="shared" si="3" ref="H111:H144">(E111+F111)-G111</f>
        <v>0.02500000000000001</v>
      </c>
    </row>
    <row r="112" spans="1:8" ht="15">
      <c r="A112" s="153">
        <v>101</v>
      </c>
      <c r="B112" s="154" t="s">
        <v>304</v>
      </c>
      <c r="C112" s="157">
        <v>1</v>
      </c>
      <c r="D112" s="160">
        <v>1</v>
      </c>
      <c r="E112" s="159">
        <v>0.4</v>
      </c>
      <c r="F112" s="159">
        <v>0.32</v>
      </c>
      <c r="G112" s="155">
        <v>0.72</v>
      </c>
      <c r="H112" s="155">
        <f t="shared" si="3"/>
        <v>0</v>
      </c>
    </row>
    <row r="113" spans="1:8" ht="15">
      <c r="A113" s="153">
        <v>102</v>
      </c>
      <c r="B113" s="154" t="s">
        <v>305</v>
      </c>
      <c r="C113" s="157">
        <v>1</v>
      </c>
      <c r="D113" s="160">
        <v>1</v>
      </c>
      <c r="E113" s="159">
        <v>0.4</v>
      </c>
      <c r="F113" s="159">
        <v>0.4</v>
      </c>
      <c r="G113" s="155">
        <v>0.484</v>
      </c>
      <c r="H113" s="155">
        <f t="shared" si="3"/>
        <v>0.31600000000000006</v>
      </c>
    </row>
    <row r="114" spans="1:8" ht="15">
      <c r="A114" s="153">
        <v>103</v>
      </c>
      <c r="B114" s="154" t="s">
        <v>306</v>
      </c>
      <c r="C114" s="157">
        <v>1</v>
      </c>
      <c r="D114" s="160"/>
      <c r="E114" s="159">
        <v>0.16</v>
      </c>
      <c r="F114" s="159"/>
      <c r="G114" s="155">
        <v>0.135</v>
      </c>
      <c r="H114" s="155">
        <f t="shared" si="3"/>
        <v>0.024999999999999994</v>
      </c>
    </row>
    <row r="115" spans="1:8" ht="15">
      <c r="A115" s="153">
        <v>104</v>
      </c>
      <c r="B115" s="154" t="s">
        <v>307</v>
      </c>
      <c r="C115" s="157">
        <v>1</v>
      </c>
      <c r="D115" s="160">
        <v>1</v>
      </c>
      <c r="E115" s="159">
        <v>0.4</v>
      </c>
      <c r="F115" s="159">
        <v>0.4</v>
      </c>
      <c r="G115" s="155">
        <v>0.231</v>
      </c>
      <c r="H115" s="155">
        <f t="shared" si="3"/>
        <v>0.5690000000000001</v>
      </c>
    </row>
    <row r="116" spans="1:8" ht="15">
      <c r="A116" s="153">
        <v>105</v>
      </c>
      <c r="B116" s="154" t="s">
        <v>308</v>
      </c>
      <c r="C116" s="157">
        <v>1</v>
      </c>
      <c r="D116" s="160">
        <v>1</v>
      </c>
      <c r="E116" s="159">
        <v>0.25</v>
      </c>
      <c r="F116" s="159">
        <v>0.32</v>
      </c>
      <c r="G116" s="155">
        <v>0.305</v>
      </c>
      <c r="H116" s="155">
        <f t="shared" si="3"/>
        <v>0.26500000000000007</v>
      </c>
    </row>
    <row r="117" spans="1:8" ht="15">
      <c r="A117" s="153">
        <v>106</v>
      </c>
      <c r="B117" s="154" t="s">
        <v>309</v>
      </c>
      <c r="C117" s="157">
        <v>2</v>
      </c>
      <c r="D117" s="160"/>
      <c r="E117" s="159">
        <v>1.26</v>
      </c>
      <c r="F117" s="159"/>
      <c r="G117" s="155">
        <v>1.26</v>
      </c>
      <c r="H117" s="155">
        <f t="shared" si="3"/>
        <v>0</v>
      </c>
    </row>
    <row r="118" spans="1:8" ht="15">
      <c r="A118" s="153">
        <v>107</v>
      </c>
      <c r="B118" s="154" t="s">
        <v>310</v>
      </c>
      <c r="C118" s="157">
        <v>2</v>
      </c>
      <c r="D118" s="160"/>
      <c r="E118" s="159">
        <v>0.5</v>
      </c>
      <c r="F118" s="159"/>
      <c r="G118" s="155">
        <v>0.403</v>
      </c>
      <c r="H118" s="155">
        <f t="shared" si="3"/>
        <v>0.09699999999999998</v>
      </c>
    </row>
    <row r="119" spans="1:8" ht="15">
      <c r="A119" s="153">
        <v>108</v>
      </c>
      <c r="B119" s="154" t="s">
        <v>311</v>
      </c>
      <c r="C119" s="157">
        <v>2</v>
      </c>
      <c r="D119" s="160"/>
      <c r="E119" s="159">
        <v>1.26</v>
      </c>
      <c r="F119" s="159"/>
      <c r="G119" s="155">
        <v>0.705</v>
      </c>
      <c r="H119" s="155">
        <f t="shared" si="3"/>
        <v>0.555</v>
      </c>
    </row>
    <row r="120" spans="1:8" ht="15">
      <c r="A120" s="153">
        <v>109</v>
      </c>
      <c r="B120" s="154" t="s">
        <v>312</v>
      </c>
      <c r="C120" s="157">
        <v>1</v>
      </c>
      <c r="D120" s="160">
        <v>1</v>
      </c>
      <c r="E120" s="159">
        <v>0.32</v>
      </c>
      <c r="F120" s="159">
        <v>0.32</v>
      </c>
      <c r="G120" s="155">
        <v>0.388</v>
      </c>
      <c r="H120" s="155">
        <f t="shared" si="3"/>
        <v>0.252</v>
      </c>
    </row>
    <row r="121" spans="1:8" ht="15">
      <c r="A121" s="153">
        <v>110</v>
      </c>
      <c r="B121" s="154" t="s">
        <v>313</v>
      </c>
      <c r="C121" s="157">
        <v>1</v>
      </c>
      <c r="D121" s="160">
        <v>1</v>
      </c>
      <c r="E121" s="159">
        <v>0.16</v>
      </c>
      <c r="F121" s="159">
        <v>0.18</v>
      </c>
      <c r="G121" s="155">
        <v>0.197</v>
      </c>
      <c r="H121" s="155">
        <f t="shared" si="3"/>
        <v>0.14299999999999996</v>
      </c>
    </row>
    <row r="122" spans="1:8" ht="15">
      <c r="A122" s="153">
        <v>111</v>
      </c>
      <c r="B122" s="154" t="s">
        <v>314</v>
      </c>
      <c r="C122" s="157">
        <v>1</v>
      </c>
      <c r="D122" s="160">
        <v>1</v>
      </c>
      <c r="E122" s="159">
        <v>0.4</v>
      </c>
      <c r="F122" s="159">
        <v>0.315</v>
      </c>
      <c r="G122" s="155">
        <v>0.698</v>
      </c>
      <c r="H122" s="155">
        <f t="shared" si="3"/>
        <v>0.017000000000000126</v>
      </c>
    </row>
    <row r="123" spans="1:8" ht="15">
      <c r="A123" s="153">
        <v>112</v>
      </c>
      <c r="B123" s="154" t="s">
        <v>315</v>
      </c>
      <c r="C123" s="157"/>
      <c r="D123" s="160">
        <v>1</v>
      </c>
      <c r="E123" s="159"/>
      <c r="F123" s="159">
        <v>0.25</v>
      </c>
      <c r="G123" s="155">
        <v>0.015</v>
      </c>
      <c r="H123" s="155">
        <f t="shared" si="3"/>
        <v>0.235</v>
      </c>
    </row>
    <row r="124" spans="1:8" ht="15">
      <c r="A124" s="153">
        <v>113</v>
      </c>
      <c r="B124" s="154" t="s">
        <v>316</v>
      </c>
      <c r="C124" s="157">
        <v>1</v>
      </c>
      <c r="D124" s="160"/>
      <c r="E124" s="159">
        <v>0.25</v>
      </c>
      <c r="F124" s="159"/>
      <c r="G124" s="155">
        <v>0.205</v>
      </c>
      <c r="H124" s="155">
        <f t="shared" si="3"/>
        <v>0.04500000000000001</v>
      </c>
    </row>
    <row r="125" spans="1:8" ht="15">
      <c r="A125" s="153">
        <v>114</v>
      </c>
      <c r="B125" s="154" t="s">
        <v>317</v>
      </c>
      <c r="C125" s="157">
        <v>1</v>
      </c>
      <c r="D125" s="160">
        <v>1</v>
      </c>
      <c r="E125" s="159">
        <v>0.4</v>
      </c>
      <c r="F125" s="159">
        <v>0.4</v>
      </c>
      <c r="G125" s="155">
        <v>0.41</v>
      </c>
      <c r="H125" s="155">
        <f t="shared" si="3"/>
        <v>0.39000000000000007</v>
      </c>
    </row>
    <row r="126" spans="1:8" ht="15">
      <c r="A126" s="153">
        <v>115</v>
      </c>
      <c r="B126" s="154" t="s">
        <v>318</v>
      </c>
      <c r="C126" s="157">
        <v>1</v>
      </c>
      <c r="D126" s="160">
        <v>1</v>
      </c>
      <c r="E126" s="159">
        <v>0.32</v>
      </c>
      <c r="F126" s="159">
        <v>0.4</v>
      </c>
      <c r="G126" s="155">
        <v>0.271</v>
      </c>
      <c r="H126" s="155">
        <f t="shared" si="3"/>
        <v>0.44899999999999995</v>
      </c>
    </row>
    <row r="127" spans="1:8" ht="15">
      <c r="A127" s="153">
        <v>116</v>
      </c>
      <c r="B127" s="154" t="s">
        <v>319</v>
      </c>
      <c r="C127" s="157">
        <v>2</v>
      </c>
      <c r="D127" s="160"/>
      <c r="E127" s="159">
        <v>1.26</v>
      </c>
      <c r="F127" s="159"/>
      <c r="G127" s="155">
        <v>0.905</v>
      </c>
      <c r="H127" s="155">
        <f t="shared" si="3"/>
        <v>0.355</v>
      </c>
    </row>
    <row r="128" spans="1:8" ht="15">
      <c r="A128" s="153">
        <v>117</v>
      </c>
      <c r="B128" s="154" t="s">
        <v>320</v>
      </c>
      <c r="C128" s="157">
        <v>1</v>
      </c>
      <c r="D128" s="160">
        <v>1</v>
      </c>
      <c r="E128" s="159">
        <v>0.4</v>
      </c>
      <c r="F128" s="159">
        <v>0.4</v>
      </c>
      <c r="G128" s="155">
        <v>0.166</v>
      </c>
      <c r="H128" s="155">
        <f t="shared" si="3"/>
        <v>0.634</v>
      </c>
    </row>
    <row r="129" spans="1:8" ht="15">
      <c r="A129" s="153">
        <v>118</v>
      </c>
      <c r="B129" s="154" t="s">
        <v>321</v>
      </c>
      <c r="C129" s="157">
        <v>1</v>
      </c>
      <c r="D129" s="160">
        <v>1</v>
      </c>
      <c r="E129" s="159">
        <v>0.4</v>
      </c>
      <c r="F129" s="159">
        <v>0.63</v>
      </c>
      <c r="G129" s="155">
        <v>0.693</v>
      </c>
      <c r="H129" s="155">
        <f t="shared" si="3"/>
        <v>0.3370000000000001</v>
      </c>
    </row>
    <row r="130" spans="1:8" ht="15">
      <c r="A130" s="153">
        <v>119</v>
      </c>
      <c r="B130" s="154" t="s">
        <v>322</v>
      </c>
      <c r="C130" s="157">
        <v>1</v>
      </c>
      <c r="D130" s="160">
        <v>1</v>
      </c>
      <c r="E130" s="159">
        <v>0.25</v>
      </c>
      <c r="F130" s="159">
        <v>0.25</v>
      </c>
      <c r="G130" s="155">
        <v>0.093</v>
      </c>
      <c r="H130" s="155">
        <f t="shared" si="3"/>
        <v>0.40700000000000003</v>
      </c>
    </row>
    <row r="131" spans="1:8" ht="15">
      <c r="A131" s="153">
        <v>120</v>
      </c>
      <c r="B131" s="154" t="s">
        <v>323</v>
      </c>
      <c r="C131" s="157">
        <v>1</v>
      </c>
      <c r="D131" s="160">
        <v>1</v>
      </c>
      <c r="E131" s="159">
        <v>0.63</v>
      </c>
      <c r="F131" s="159">
        <v>0.63</v>
      </c>
      <c r="G131" s="155">
        <v>0.903</v>
      </c>
      <c r="H131" s="155">
        <f t="shared" si="3"/>
        <v>0.357</v>
      </c>
    </row>
    <row r="132" spans="1:8" ht="15">
      <c r="A132" s="153">
        <v>121</v>
      </c>
      <c r="B132" s="154" t="s">
        <v>324</v>
      </c>
      <c r="C132" s="157">
        <v>1</v>
      </c>
      <c r="D132" s="160">
        <v>1</v>
      </c>
      <c r="E132" s="159">
        <v>0.63</v>
      </c>
      <c r="F132" s="159">
        <v>0.63</v>
      </c>
      <c r="G132" s="155">
        <v>0.738</v>
      </c>
      <c r="H132" s="155">
        <f t="shared" si="3"/>
        <v>0.522</v>
      </c>
    </row>
    <row r="133" spans="1:8" ht="15">
      <c r="A133" s="153">
        <v>122</v>
      </c>
      <c r="B133" s="154" t="s">
        <v>325</v>
      </c>
      <c r="C133" s="157">
        <v>1</v>
      </c>
      <c r="D133" s="160"/>
      <c r="E133" s="159">
        <v>0.16</v>
      </c>
      <c r="F133" s="159"/>
      <c r="G133" s="155">
        <v>0.16</v>
      </c>
      <c r="H133" s="155">
        <f t="shared" si="3"/>
        <v>0</v>
      </c>
    </row>
    <row r="134" spans="1:8" ht="15">
      <c r="A134" s="153">
        <v>123</v>
      </c>
      <c r="B134" s="154" t="s">
        <v>326</v>
      </c>
      <c r="C134" s="157">
        <v>2</v>
      </c>
      <c r="D134" s="160"/>
      <c r="E134" s="159">
        <v>0.4</v>
      </c>
      <c r="F134" s="159">
        <v>0.4</v>
      </c>
      <c r="G134" s="155">
        <v>0.536</v>
      </c>
      <c r="H134" s="155">
        <f t="shared" si="3"/>
        <v>0.264</v>
      </c>
    </row>
    <row r="135" spans="1:8" ht="15">
      <c r="A135" s="153">
        <v>124</v>
      </c>
      <c r="B135" s="154" t="s">
        <v>327</v>
      </c>
      <c r="C135" s="157">
        <v>1</v>
      </c>
      <c r="D135" s="160"/>
      <c r="E135" s="159">
        <v>0.16</v>
      </c>
      <c r="F135" s="159"/>
      <c r="G135" s="155">
        <v>0.085</v>
      </c>
      <c r="H135" s="155">
        <f t="shared" si="3"/>
        <v>0.075</v>
      </c>
    </row>
    <row r="136" spans="1:8" ht="15">
      <c r="A136" s="153">
        <v>125</v>
      </c>
      <c r="B136" s="154" t="s">
        <v>328</v>
      </c>
      <c r="C136" s="157">
        <v>1</v>
      </c>
      <c r="D136" s="160"/>
      <c r="E136" s="159">
        <v>0.4</v>
      </c>
      <c r="F136" s="159"/>
      <c r="G136" s="155">
        <v>0.4</v>
      </c>
      <c r="H136" s="155">
        <f t="shared" si="3"/>
        <v>0</v>
      </c>
    </row>
    <row r="137" spans="1:8" ht="15">
      <c r="A137" s="153">
        <v>126</v>
      </c>
      <c r="B137" s="154" t="s">
        <v>329</v>
      </c>
      <c r="C137" s="157">
        <v>1</v>
      </c>
      <c r="D137" s="160"/>
      <c r="E137" s="159">
        <v>0.63</v>
      </c>
      <c r="F137" s="159"/>
      <c r="G137" s="155">
        <v>0.318</v>
      </c>
      <c r="H137" s="155">
        <f t="shared" si="3"/>
        <v>0.312</v>
      </c>
    </row>
    <row r="138" spans="1:8" ht="15">
      <c r="A138" s="153">
        <v>127</v>
      </c>
      <c r="B138" s="154" t="s">
        <v>330</v>
      </c>
      <c r="C138" s="157">
        <v>1</v>
      </c>
      <c r="D138" s="160"/>
      <c r="E138" s="159">
        <v>0.18</v>
      </c>
      <c r="F138" s="159"/>
      <c r="G138" s="155">
        <v>0.18</v>
      </c>
      <c r="H138" s="155">
        <f t="shared" si="3"/>
        <v>0</v>
      </c>
    </row>
    <row r="139" spans="1:8" ht="15">
      <c r="A139" s="153">
        <v>128</v>
      </c>
      <c r="B139" s="154" t="s">
        <v>331</v>
      </c>
      <c r="C139" s="157">
        <v>1</v>
      </c>
      <c r="D139" s="160"/>
      <c r="E139" s="159">
        <v>0.25</v>
      </c>
      <c r="F139" s="159"/>
      <c r="G139" s="155">
        <v>0.185</v>
      </c>
      <c r="H139" s="155">
        <f t="shared" si="3"/>
        <v>0.065</v>
      </c>
    </row>
    <row r="140" spans="1:8" ht="15">
      <c r="A140" s="153">
        <v>129</v>
      </c>
      <c r="B140" s="154" t="s">
        <v>332</v>
      </c>
      <c r="C140" s="157">
        <v>1</v>
      </c>
      <c r="D140" s="160"/>
      <c r="E140" s="159">
        <v>0.4</v>
      </c>
      <c r="F140" s="159"/>
      <c r="G140" s="155">
        <v>0.323</v>
      </c>
      <c r="H140" s="155">
        <f t="shared" si="3"/>
        <v>0.07700000000000001</v>
      </c>
    </row>
    <row r="141" spans="1:8" ht="15">
      <c r="A141" s="153">
        <v>130</v>
      </c>
      <c r="B141" s="154" t="s">
        <v>333</v>
      </c>
      <c r="C141" s="157">
        <v>1</v>
      </c>
      <c r="D141" s="160"/>
      <c r="E141" s="159">
        <v>0.25</v>
      </c>
      <c r="F141" s="159"/>
      <c r="G141" s="155">
        <v>0.232</v>
      </c>
      <c r="H141" s="155">
        <f t="shared" si="3"/>
        <v>0.017999999999999988</v>
      </c>
    </row>
    <row r="142" spans="1:8" ht="15">
      <c r="A142" s="153">
        <v>131</v>
      </c>
      <c r="B142" s="154" t="s">
        <v>334</v>
      </c>
      <c r="C142" s="157">
        <v>1</v>
      </c>
      <c r="D142" s="160"/>
      <c r="E142" s="159">
        <v>0.4</v>
      </c>
      <c r="F142" s="159"/>
      <c r="G142" s="155">
        <v>0.4</v>
      </c>
      <c r="H142" s="155">
        <f t="shared" si="3"/>
        <v>0</v>
      </c>
    </row>
    <row r="143" spans="1:8" ht="15">
      <c r="A143" s="153">
        <v>132</v>
      </c>
      <c r="B143" s="154" t="s">
        <v>335</v>
      </c>
      <c r="C143" s="157">
        <v>1</v>
      </c>
      <c r="D143" s="160"/>
      <c r="E143" s="159">
        <v>0.16</v>
      </c>
      <c r="F143" s="159"/>
      <c r="G143" s="155">
        <v>0.03</v>
      </c>
      <c r="H143" s="155">
        <f t="shared" si="3"/>
        <v>0.13</v>
      </c>
    </row>
    <row r="144" spans="1:8" ht="15">
      <c r="A144" s="153">
        <v>133</v>
      </c>
      <c r="B144" s="154" t="s">
        <v>336</v>
      </c>
      <c r="C144" s="157">
        <v>2</v>
      </c>
      <c r="D144" s="160"/>
      <c r="E144" s="159">
        <v>0.72</v>
      </c>
      <c r="F144" s="159"/>
      <c r="G144" s="155">
        <v>0.56</v>
      </c>
      <c r="H144" s="155">
        <f t="shared" si="3"/>
        <v>0.15999999999999992</v>
      </c>
    </row>
    <row r="145" spans="1:8" ht="15">
      <c r="A145" s="153">
        <v>134</v>
      </c>
      <c r="B145" s="154" t="s">
        <v>337</v>
      </c>
      <c r="C145" s="157">
        <v>1</v>
      </c>
      <c r="D145" s="160"/>
      <c r="E145" s="161">
        <v>0.63</v>
      </c>
      <c r="F145" s="159"/>
      <c r="G145" s="162">
        <v>0.63</v>
      </c>
      <c r="H145" s="162">
        <v>0.3</v>
      </c>
    </row>
    <row r="146" spans="1:8" ht="15">
      <c r="A146" s="153">
        <v>135</v>
      </c>
      <c r="B146" s="154" t="s">
        <v>338</v>
      </c>
      <c r="C146" s="157">
        <v>1</v>
      </c>
      <c r="D146" s="160"/>
      <c r="E146" s="159">
        <v>0.63</v>
      </c>
      <c r="F146" s="159"/>
      <c r="G146" s="155">
        <v>0.63</v>
      </c>
      <c r="H146" s="155">
        <f>(E146+F146)-G146</f>
        <v>0</v>
      </c>
    </row>
    <row r="147" spans="1:8" ht="15">
      <c r="A147" s="153">
        <v>136</v>
      </c>
      <c r="B147" s="154" t="s">
        <v>339</v>
      </c>
      <c r="C147" s="157">
        <v>1</v>
      </c>
      <c r="D147" s="160"/>
      <c r="E147" s="159">
        <v>0.4</v>
      </c>
      <c r="F147" s="159"/>
      <c r="G147" s="155">
        <v>0.255</v>
      </c>
      <c r="H147" s="155">
        <f>(E147+F147)-G147</f>
        <v>0.14500000000000002</v>
      </c>
    </row>
    <row r="148" spans="1:8" ht="15">
      <c r="A148" s="153">
        <v>137</v>
      </c>
      <c r="B148" s="154" t="s">
        <v>340</v>
      </c>
      <c r="C148" s="157">
        <v>1</v>
      </c>
      <c r="D148" s="152"/>
      <c r="E148" s="159">
        <v>0.16</v>
      </c>
      <c r="F148" s="159"/>
      <c r="G148" s="155">
        <v>0.16</v>
      </c>
      <c r="H148" s="155">
        <f>(E148+F148)-G148</f>
        <v>0</v>
      </c>
    </row>
  </sheetData>
  <sheetProtection/>
  <mergeCells count="20">
    <mergeCell ref="G8:H8"/>
    <mergeCell ref="A10:A11"/>
    <mergeCell ref="B10:B11"/>
    <mergeCell ref="C10:C11"/>
    <mergeCell ref="D10:D11"/>
    <mergeCell ref="E10:E11"/>
    <mergeCell ref="F10:F11"/>
    <mergeCell ref="G10:G11"/>
    <mergeCell ref="H10:H11"/>
    <mergeCell ref="A3:A9"/>
    <mergeCell ref="A1:H2"/>
    <mergeCell ref="B3:B9"/>
    <mergeCell ref="C3:F4"/>
    <mergeCell ref="G3:H7"/>
    <mergeCell ref="C5:D5"/>
    <mergeCell ref="E5:F5"/>
    <mergeCell ref="C6:C9"/>
    <mergeCell ref="D6:D9"/>
    <mergeCell ref="E6:E9"/>
    <mergeCell ref="F6:F9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Александр Носков</cp:lastModifiedBy>
  <cp:lastPrinted>2019-07-17T05:26:21Z</cp:lastPrinted>
  <dcterms:created xsi:type="dcterms:W3CDTF">2016-03-21T08:26:19Z</dcterms:created>
  <dcterms:modified xsi:type="dcterms:W3CDTF">2019-07-17T17:42:51Z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