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8595" windowWidth="23250" windowHeight="4260" activeTab="3"/>
  </bookViews>
  <sheets>
    <sheet name="Приложение" sheetId="1" r:id="rId1"/>
    <sheet name="Приложение 1" sheetId="2" r:id="rId2"/>
    <sheet name="Приложение 2" sheetId="3" r:id="rId3"/>
    <sheet name="Приложение 5" sheetId="4" r:id="rId4"/>
  </sheets>
  <definedNames>
    <definedName name="TABLE" localSheetId="2">'Приложение 2'!$A$7:$E$43</definedName>
    <definedName name="TABLE" localSheetId="3">'Приложение 5'!$A$8:$D$45</definedName>
    <definedName name="_xlnm.Print_Titles" localSheetId="2">'Приложение 2'!$7:$7</definedName>
    <definedName name="_xlnm.Print_Titles" localSheetId="3">'Приложение 5'!$8:$9</definedName>
    <definedName name="_xlnm.Print_Area" localSheetId="2">'Приложение 2'!$A$1:$I$43</definedName>
    <definedName name="_xlnm.Print_Area" localSheetId="3">'Приложение 5'!$A$1:$O$46</definedName>
  </definedNames>
  <calcPr fullCalcOnLoad="1"/>
</workbook>
</file>

<file path=xl/sharedStrings.xml><?xml version="1.0" encoding="utf-8"?>
<sst xmlns="http://schemas.openxmlformats.org/spreadsheetml/2006/main" count="275" uniqueCount="174">
  <si>
    <t>Наименование показателей</t>
  </si>
  <si>
    <t>1.</t>
  </si>
  <si>
    <t>1.1.</t>
  </si>
  <si>
    <t>1.2.</t>
  </si>
  <si>
    <t>2.</t>
  </si>
  <si>
    <t>процент</t>
  </si>
  <si>
    <t>3.</t>
  </si>
  <si>
    <t>3.1.</t>
  </si>
  <si>
    <t>3.2.</t>
  </si>
  <si>
    <t>3.3.</t>
  </si>
  <si>
    <t>4.</t>
  </si>
  <si>
    <t>4.1.</t>
  </si>
  <si>
    <t>4.2.</t>
  </si>
  <si>
    <t>4.3.</t>
  </si>
  <si>
    <t>4.4.</t>
  </si>
  <si>
    <t>4.4.1.</t>
  </si>
  <si>
    <t>№ 
п/п</t>
  </si>
  <si>
    <t>Приложение № 2
к предложению о размере цен (тарифов), долгосрочных параметров регулирования</t>
  </si>
  <si>
    <t>Единица измерения</t>
  </si>
  <si>
    <r>
      <t xml:space="preserve">Показатели, утвержденные 
на базовый период </t>
    </r>
    <r>
      <rPr>
        <vertAlign val="superscript"/>
        <sz val="12"/>
        <rFont val="Times New Roman"/>
        <family val="1"/>
      </rPr>
      <t>1</t>
    </r>
  </si>
  <si>
    <t>Предложения 
на расчетный период регулирования</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</si>
  <si>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</si>
  <si>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</si>
  <si>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</si>
  <si>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</si>
  <si>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</si>
  <si>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</si>
  <si>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</si>
  <si>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</si>
  <si>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</si>
  <si>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</si>
  <si>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</si>
  <si>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</si>
  <si>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t>МВт</t>
  </si>
  <si>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</si>
  <si>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</si>
  <si>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</si>
  <si>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</si>
  <si>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</si>
  <si>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</si>
  <si>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</si>
  <si>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</si>
  <si>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</si>
  <si>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</si>
  <si>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</si>
  <si>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</si>
  <si>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</si>
  <si>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</si>
  <si>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</si>
  <si>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в том числе:</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</si>
  <si>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</si>
  <si>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</si>
  <si>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</si>
  <si>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</si>
  <si>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</si>
  <si>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</si>
  <si>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</si>
  <si>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</si>
  <si>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</si>
  <si>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</si>
  <si>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</si>
  <si>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</si>
  <si>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</si>
  <si>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</si>
  <si>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</si>
  <si>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</si>
  <si>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</si>
  <si>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</si>
  <si>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</si>
  <si>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</si>
  <si>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</si>
  <si>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</si>
  <si>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</si>
  <si>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</si>
  <si>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</si>
  <si>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</si>
  <si>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</si>
  <si>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t>
  </si>
  <si>
    <t>Соответствует раскрытию информации</t>
  </si>
  <si>
    <t xml:space="preserve"> </t>
  </si>
  <si>
    <r>
      <t xml:space="preserve">Объем полезного отпуска электроэнергии - всего </t>
    </r>
    <r>
      <rPr>
        <vertAlign val="superscript"/>
        <sz val="12"/>
        <rFont val="Times New Roman"/>
        <family val="1"/>
      </rPr>
      <t>3</t>
    </r>
  </si>
  <si>
    <t>Приложение № 5
к предложению о размере цен (тарифов), долгосрочных параметров регулирования</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</si>
  <si>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</si>
  <si>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</si>
  <si>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</si>
  <si>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</si>
  <si>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</si>
  <si>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</si>
  <si>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</si>
  <si>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</si>
  <si>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</si>
  <si>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</si>
  <si>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</si>
  <si>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</si>
  <si>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потерь</t>
  </si>
  <si>
    <t>руб./МВтч</t>
  </si>
  <si>
    <t xml:space="preserve">одноставочный тариф </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</si>
  <si>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</si>
  <si>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</si>
  <si>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</si>
  <si>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</si>
  <si>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</si>
  <si>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</si>
  <si>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</si>
  <si>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</si>
  <si>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</si>
  <si>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</si>
  <si>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</si>
  <si>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</si>
  <si>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</si>
  <si>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</si>
  <si>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</si>
  <si>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</si>
  <si>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</si>
  <si>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</si>
  <si>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</si>
  <si>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</si>
  <si>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</si>
  <si>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</si>
  <si>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</si>
  <si>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</si>
  <si>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</si>
  <si>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</si>
  <si>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</si>
  <si>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</si>
  <si>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</si>
  <si>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</si>
  <si>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</si>
  <si>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</si>
  <si>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</si>
  <si>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к стандартам раскрытия информации субъектами оптового и розничных рынков электрической энергии</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</si>
  <si>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</si>
  <si>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</si>
  <si>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</si>
  <si>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</si>
  <si>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N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</si>
  <si>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</si>
  <si>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</si>
  <si>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</si>
  <si>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</si>
  <si>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</si>
  <si>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</si>
  <si>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</si>
  <si>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</si>
  <si>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</si>
  <si>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</si>
  <si>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</si>
  <si>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</si>
  <si>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</si>
  <si>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1,2 - 2,5 кг/см</t>
    </r>
    <r>
      <rPr>
        <vertAlign val="superscript"/>
        <sz val="11"/>
        <color indexed="63"/>
        <rFont val="Times New Roman"/>
        <family val="1"/>
      </rPr>
      <t>2</t>
    </r>
  </si>
  <si>
    <r>
      <t>2,5 - 7,0 кг/см</t>
    </r>
    <r>
      <rPr>
        <vertAlign val="superscript"/>
        <sz val="11"/>
        <color indexed="63"/>
        <rFont val="Times New Roman"/>
        <family val="1"/>
      </rPr>
      <t>2</t>
    </r>
  </si>
  <si>
    <r>
      <t>7,0 - 13,0 кг/см</t>
    </r>
    <r>
      <rPr>
        <vertAlign val="superscript"/>
        <sz val="11"/>
        <color indexed="63"/>
        <rFont val="Times New Roman"/>
        <family val="1"/>
      </rPr>
      <t>2</t>
    </r>
  </si>
  <si>
    <r>
      <t>&gt; 13 кг/см</t>
    </r>
    <r>
      <rPr>
        <vertAlign val="superscript"/>
        <sz val="11"/>
        <color indexed="63"/>
        <rFont val="Times New Roman"/>
        <family val="1"/>
      </rPr>
      <t>2</t>
    </r>
  </si>
  <si>
    <t>617067, Пермский край, г. Краснокамск, ул. Коммунистическая, д. 18</t>
  </si>
  <si>
    <t>Иванов Артур Валерьевич</t>
  </si>
  <si>
    <t>kkges@inbox.ru</t>
  </si>
  <si>
    <t>АО "КЭС Краснокамского муниципального района"</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</si>
  <si>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 АО "Коммунальные электрические сети Краснокамского муниципального района"</t>
  </si>
  <si>
    <t>-</t>
  </si>
  <si>
    <t>АО "Коммунальные электрические сети Краснокамского муниципального района"</t>
  </si>
  <si>
    <t>Раздел 3. Цены (тарифы) по регулируемым видам деятельности организации  АО "КЭС Краснокамского муниципального района"</t>
  </si>
  <si>
    <t xml:space="preserve">вид цены (тарифа) на </t>
  </si>
  <si>
    <t>2020-2024гг.</t>
  </si>
  <si>
    <t>АО "Коммунальные электрические сети Краснокамского муниципального района" (АО "КЭС КМР")</t>
  </si>
  <si>
    <t>614068, г. Пермь, ул. Плеханова, д.2</t>
  </si>
  <si>
    <t xml:space="preserve"> +7 (342) 206-88-07</t>
  </si>
  <si>
    <t>Программа принята к утверждению в соответствии с письмом Министерства по тарифам и энергетике от 03.04.2019 г. № 46-04-12-исх-1</t>
  </si>
  <si>
    <t>Анализ финансовой устойчивости по величине излишка (недостатка) собственных оборотных средств ((Соб.К-Внеоб.А)/Обор.А)</t>
  </si>
  <si>
    <t>Показатели, утвержденные на базовый период * - 2019г.</t>
  </si>
  <si>
    <t>Предложения на расчетный период регулирования - 2020</t>
  </si>
  <si>
    <t>Предложения на расчетный период регулирования - 2021</t>
  </si>
  <si>
    <t>Предложения на расчетный период регулирования - 2022</t>
  </si>
  <si>
    <t>Предложения на расчетный период регулирования - 2023</t>
  </si>
  <si>
    <t>Предложения на расчетный период регулирования - 2024</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</si>
</sst>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_р_._-;\-* #,##0.0_р_._-;_-* &quot;-&quot;??_р_._-;_-@_-"/>
    <numFmt numFmtId="177" formatCode="_-* #,##0_р_._-;\-* #,##0_р_._-;_-* &quot;-&quot;??_р_._-;_-@_-"/>
    <numFmt numFmtId="178" formatCode="0.0000000"/>
    <numFmt numFmtId="179" formatCode="0.000000"/>
    <numFmt numFmtId="180" formatCode="0.00000000"/>
    <numFmt numFmtId="181" formatCode="0.00000"/>
    <numFmt numFmtId="182" formatCode="0.0000"/>
    <numFmt numFmtId="183" formatCode="0.000"/>
    <numFmt numFmtId="184" formatCode="0.0"/>
    <numFmt numFmtId="185" formatCode="[$-FC19]d\ mmmm\ yyyy\ &quot;г.&quot;"/>
    <numFmt numFmtId="186" formatCode="#,##0_ ;\-#,##0\ "/>
    <numFmt numFmtId="187" formatCode="#,##0.0"/>
  </numFmts>
  <fonts count="43">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vertAlign val="superscript"/>
      <sz val="12"/>
      <name val="Times New Roman"/>
      <family val="1"/>
    </font>
    <font>
      <i/>
      <sz val="12"/>
      <name val="Times New Roman"/>
      <family val="1"/>
    </font>
    <font>
      <vertAlign val="superscript"/>
      <sz val="10"/>
      <name val="Times New Roman"/>
      <family val="1"/>
    </font>
    <font>
      <sz val="14"/>
      <name val="Calibri"/>
      <family val="2"/>
    </font>
    <font>
      <b/>
      <sz val="12"/>
      <name val="Times New Roman"/>
      <family val="1"/>
    </font>
    <font>
      <sz val="11"/>
      <color indexed="8"/>
      <name val="Times New Roman"/>
      <family val="1"/>
    </font>
    <font>
      <sz val="11"/>
      <name val="Times New Roman"/>
      <family val="1"/>
    </font>
    <font>
      <sz val="12"/>
      <color indexed="63"/>
      <name val="Times New Roman"/>
      <family val="1"/>
    </font>
    <font>
      <vertAlign val="superscript"/>
      <sz val="11"/>
      <color indexed="63"/>
      <name val="Times New Roman"/>
      <family val="1"/>
    </font>
    <font>
      <sz val="12"/>
      <color indexed="8"/>
      <name val="Times New Roman"/>
      <family val="1"/>
    </font>
    <font>
      <sz val="12"/>
      <color indexed="8"/>
      <name val="Arial"/>
      <family val="2"/>
    </font>
    <font>
      <sz val="11"/>
      <color indexed="63"/>
      <name val="Times New Roman"/>
      <family val="1"/>
    </font>
    <font>
      <sz val="8"/>
      <name val="Arial Cyr"/>
      <family val="0"/>
    </font>
    <font>
      <b/>
      <sz val="12"/>
      <color indexed="63"/>
      <name val="Times New Roman"/>
      <family val="1"/>
    </font>
    <font>
      <sz val="8"/>
      <color indexed="8"/>
      <name val="Times New Roman"/>
      <family val="1"/>
    </font>
    <font>
      <b/>
      <sz val="14"/>
      <color indexed="63"/>
      <name val="Times New Roman"/>
      <family val="1"/>
    </font>
    <font>
      <b/>
      <u val="single"/>
      <sz val="14"/>
      <color indexed="8"/>
      <name val="Times New Roman"/>
      <family val="1"/>
    </font>
    <font>
      <u val="single"/>
      <sz val="10"/>
      <color indexed="12"/>
      <name val="Arial Cyr"/>
      <family val="0"/>
    </font>
    <font>
      <u val="single"/>
      <sz val="10"/>
      <color indexed="20"/>
      <name val="Arial Cyr"/>
      <family val="0"/>
    </font>
    <font>
      <u val="single"/>
      <sz val="10"/>
      <color theme="10"/>
      <name val="Arial Cyr"/>
      <family val="0"/>
    </font>
    <font>
      <u val="single"/>
      <sz val="10"/>
      <color theme="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42"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75">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horizontal="center" vertical="top" wrapText="1"/>
    </xf>
    <xf numFmtId="0" fontId="1" fillId="0" borderId="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13" xfId="0" applyFont="1" applyFill="1" applyBorder="1" applyAlignment="1">
      <alignment horizontal="center" vertical="center" wrapText="1"/>
    </xf>
    <xf numFmtId="0" fontId="1" fillId="0" borderId="13" xfId="0" applyFont="1" applyBorder="1" applyAlignment="1">
      <alignment horizontal="center" vertical="top" wrapText="1"/>
    </xf>
    <xf numFmtId="0" fontId="1" fillId="0" borderId="13" xfId="0" applyFont="1" applyFill="1" applyBorder="1" applyAlignment="1">
      <alignment horizontal="left" vertical="center" wrapText="1"/>
    </xf>
    <xf numFmtId="0" fontId="1" fillId="0" borderId="0" xfId="0" applyFont="1" applyAlignment="1">
      <alignment vertical="center"/>
    </xf>
    <xf numFmtId="0" fontId="23" fillId="0" borderId="13" xfId="0" applyFont="1" applyFill="1" applyBorder="1" applyAlignment="1">
      <alignment horizontal="left" vertical="center" wrapText="1"/>
    </xf>
    <xf numFmtId="0" fontId="23" fillId="0" borderId="0" xfId="0" applyFont="1" applyBorder="1" applyAlignment="1">
      <alignment horizontal="left" vertical="center" wrapText="1"/>
    </xf>
    <xf numFmtId="0" fontId="1" fillId="0" borderId="13" xfId="0" applyFont="1" applyBorder="1" applyAlignment="1">
      <alignment horizontal="left" vertical="center" wrapText="1"/>
    </xf>
    <xf numFmtId="0" fontId="2" fillId="0" borderId="0" xfId="0" applyFont="1" applyAlignment="1">
      <alignment vertical="center"/>
    </xf>
    <xf numFmtId="0" fontId="1" fillId="0" borderId="13" xfId="0" applyFont="1" applyBorder="1" applyAlignment="1">
      <alignment horizontal="center" vertical="center" wrapText="1"/>
    </xf>
    <xf numFmtId="0" fontId="26" fillId="0" borderId="0" xfId="0" applyFont="1" applyAlignment="1">
      <alignment/>
    </xf>
    <xf numFmtId="0" fontId="27" fillId="0" borderId="13" xfId="53" applyFont="1" applyBorder="1" applyAlignment="1">
      <alignment horizontal="center" vertical="center" wrapText="1"/>
      <protection/>
    </xf>
    <xf numFmtId="0" fontId="28" fillId="0" borderId="0" xfId="0" applyFont="1" applyAlignment="1">
      <alignment horizontal="center" vertical="center" wrapText="1"/>
    </xf>
    <xf numFmtId="0" fontId="28" fillId="0" borderId="0" xfId="0" applyFont="1" applyAlignment="1">
      <alignment vertical="top"/>
    </xf>
    <xf numFmtId="0" fontId="27" fillId="0" borderId="13" xfId="53" applyFont="1" applyFill="1" applyBorder="1" applyAlignment="1">
      <alignment horizontal="center" vertical="top" wrapText="1"/>
      <protection/>
    </xf>
    <xf numFmtId="0" fontId="27" fillId="0" borderId="13" xfId="53" applyFont="1" applyFill="1" applyBorder="1" applyAlignment="1">
      <alignment horizontal="center" vertical="center" wrapText="1"/>
      <protection/>
    </xf>
    <xf numFmtId="0" fontId="27" fillId="0" borderId="13" xfId="53" applyFont="1" applyFill="1" applyBorder="1" applyAlignment="1">
      <alignment horizontal="center" vertical="center"/>
      <protection/>
    </xf>
    <xf numFmtId="4" fontId="27" fillId="0" borderId="13" xfId="53" applyNumberFormat="1" applyFont="1" applyFill="1" applyBorder="1" applyAlignment="1">
      <alignment horizontal="center" vertical="center" wrapText="1"/>
      <protection/>
    </xf>
    <xf numFmtId="0" fontId="27" fillId="0" borderId="0" xfId="0" applyFont="1" applyAlignment="1">
      <alignment/>
    </xf>
    <xf numFmtId="0" fontId="31" fillId="0" borderId="0" xfId="0" applyFont="1" applyAlignment="1">
      <alignment horizontal="center" vertical="center"/>
    </xf>
    <xf numFmtId="0" fontId="32" fillId="0" borderId="0" xfId="0" applyFont="1" applyAlignment="1">
      <alignment horizontal="center" vertical="center"/>
    </xf>
    <xf numFmtId="0" fontId="27" fillId="0" borderId="0" xfId="0" applyFont="1" applyAlignment="1">
      <alignment horizontal="right" wrapText="1"/>
    </xf>
    <xf numFmtId="0" fontId="31" fillId="0" borderId="0" xfId="0" applyFont="1" applyAlignment="1">
      <alignment/>
    </xf>
    <xf numFmtId="0" fontId="31" fillId="0" borderId="13" xfId="0" applyFont="1" applyBorder="1" applyAlignment="1">
      <alignment horizontal="left" vertical="center" wrapText="1"/>
    </xf>
    <xf numFmtId="0" fontId="31" fillId="0" borderId="13" xfId="0" applyFont="1" applyBorder="1" applyAlignment="1">
      <alignment horizontal="center" vertical="center" wrapText="1"/>
    </xf>
    <xf numFmtId="0" fontId="33" fillId="0" borderId="13" xfId="53" applyFont="1" applyBorder="1" applyAlignment="1">
      <alignment horizontal="center" vertical="top" wrapText="1"/>
      <protection/>
    </xf>
    <xf numFmtId="0" fontId="33" fillId="0" borderId="13" xfId="53" applyFont="1" applyBorder="1" applyAlignment="1">
      <alignment horizontal="left" vertical="top" wrapText="1"/>
      <protection/>
    </xf>
    <xf numFmtId="0" fontId="33" fillId="0" borderId="13" xfId="53" applyFont="1" applyBorder="1" applyAlignment="1">
      <alignment horizontal="center" vertical="top"/>
      <protection/>
    </xf>
    <xf numFmtId="0" fontId="33" fillId="0" borderId="0" xfId="0" applyFont="1" applyAlignment="1">
      <alignment vertical="top"/>
    </xf>
    <xf numFmtId="0" fontId="33" fillId="0" borderId="13" xfId="53" applyFont="1" applyFill="1" applyBorder="1" applyAlignment="1">
      <alignment horizontal="center" vertical="top"/>
      <protection/>
    </xf>
    <xf numFmtId="0" fontId="33" fillId="0" borderId="13" xfId="53" applyFont="1" applyFill="1" applyBorder="1" applyAlignment="1">
      <alignment horizontal="center" vertical="top" wrapText="1"/>
      <protection/>
    </xf>
    <xf numFmtId="3" fontId="1" fillId="0" borderId="13" xfId="0" applyNumberFormat="1" applyFont="1" applyFill="1" applyBorder="1" applyAlignment="1">
      <alignment horizontal="right" vertical="center" wrapText="1"/>
    </xf>
    <xf numFmtId="3" fontId="1" fillId="0" borderId="13" xfId="62" applyNumberFormat="1" applyFont="1" applyFill="1" applyBorder="1" applyAlignment="1">
      <alignment horizontal="right" vertical="center" wrapText="1" indent="2"/>
    </xf>
    <xf numFmtId="3" fontId="25" fillId="0" borderId="13" xfId="0" applyNumberFormat="1" applyFont="1" applyFill="1" applyBorder="1" applyAlignment="1">
      <alignment horizontal="right" vertical="center" wrapText="1" indent="2"/>
    </xf>
    <xf numFmtId="3" fontId="1" fillId="0" borderId="13" xfId="0" applyNumberFormat="1" applyFont="1" applyFill="1" applyBorder="1" applyAlignment="1">
      <alignment horizontal="right" vertical="center" wrapText="1" indent="2"/>
    </xf>
    <xf numFmtId="3" fontId="1" fillId="0" borderId="0" xfId="0" applyNumberFormat="1" applyFont="1" applyBorder="1" applyAlignment="1">
      <alignment horizontal="right" vertical="center" wrapText="1" indent="2"/>
    </xf>
    <xf numFmtId="9" fontId="1" fillId="0" borderId="13" xfId="58" applyNumberFormat="1" applyFont="1" applyFill="1" applyBorder="1" applyAlignment="1">
      <alignment horizontal="right" vertical="center" wrapText="1" indent="2"/>
    </xf>
    <xf numFmtId="187" fontId="1" fillId="0" borderId="13" xfId="0" applyNumberFormat="1" applyFont="1" applyFill="1" applyBorder="1" applyAlignment="1">
      <alignment horizontal="right" vertical="center" wrapText="1" indent="2"/>
    </xf>
    <xf numFmtId="0" fontId="41" fillId="0" borderId="13" xfId="42" applyBorder="1" applyAlignment="1">
      <alignment horizontal="center" vertical="center"/>
    </xf>
    <xf numFmtId="4" fontId="1" fillId="0" borderId="13" xfId="62" applyNumberFormat="1" applyFont="1" applyFill="1" applyBorder="1" applyAlignment="1">
      <alignment horizontal="right" vertical="center" wrapText="1" indent="2"/>
    </xf>
    <xf numFmtId="3" fontId="1" fillId="0" borderId="13" xfId="0" applyNumberFormat="1" applyFont="1" applyFill="1" applyBorder="1" applyAlignment="1">
      <alignment vertical="center" wrapText="1"/>
    </xf>
    <xf numFmtId="0" fontId="29" fillId="0" borderId="0" xfId="0" applyFont="1" applyAlignment="1">
      <alignment vertical="center"/>
    </xf>
    <xf numFmtId="0" fontId="29" fillId="0" borderId="0" xfId="0" applyFont="1" applyAlignment="1">
      <alignment vertical="center"/>
    </xf>
    <xf numFmtId="0" fontId="37" fillId="0" borderId="0" xfId="0" applyFont="1" applyAlignment="1">
      <alignment vertical="center"/>
    </xf>
    <xf numFmtId="3" fontId="1" fillId="0" borderId="14" xfId="0" applyNumberFormat="1" applyFont="1" applyFill="1" applyBorder="1" applyAlignment="1">
      <alignment vertical="center" wrapText="1"/>
    </xf>
    <xf numFmtId="0" fontId="1" fillId="0" borderId="13" xfId="0" applyFont="1" applyBorder="1" applyAlignment="1">
      <alignment vertical="top"/>
    </xf>
    <xf numFmtId="0" fontId="36" fillId="0" borderId="0" xfId="0" applyFont="1" applyAlignment="1">
      <alignment horizontal="center" vertical="center"/>
    </xf>
    <xf numFmtId="0" fontId="31" fillId="0" borderId="0" xfId="0" applyFont="1" applyAlignment="1">
      <alignment horizontal="center" vertical="center"/>
    </xf>
    <xf numFmtId="0" fontId="27" fillId="0" borderId="0" xfId="0" applyFont="1" applyAlignment="1">
      <alignment horizontal="right" wrapText="1"/>
    </xf>
    <xf numFmtId="0" fontId="35" fillId="0" borderId="0" xfId="0" applyFont="1" applyAlignment="1">
      <alignment horizontal="center" vertical="center"/>
    </xf>
    <xf numFmtId="0" fontId="29" fillId="0" borderId="0" xfId="0" applyFont="1" applyAlignment="1">
      <alignment horizontal="center" vertical="center"/>
    </xf>
    <xf numFmtId="0" fontId="38"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3" fontId="1" fillId="0" borderId="14" xfId="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0" fontId="27" fillId="0" borderId="13" xfId="53" applyFont="1" applyBorder="1" applyAlignment="1">
      <alignment horizontal="center" vertical="center" wrapText="1"/>
      <protection/>
    </xf>
    <xf numFmtId="0" fontId="2" fillId="0" borderId="0" xfId="0" applyFont="1" applyAlignment="1">
      <alignment horizontal="right" wrapText="1"/>
    </xf>
    <xf numFmtId="0" fontId="2" fillId="0" borderId="0" xfId="0" applyFont="1" applyAlignment="1">
      <alignment horizontal="left" wrapText="1" indent="3"/>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kges@inbo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8"/>
  <sheetViews>
    <sheetView zoomScalePageLayoutView="0" workbookViewId="0" topLeftCell="A1">
      <selection activeCell="G18" sqref="G18"/>
    </sheetView>
  </sheetViews>
  <sheetFormatPr defaultColWidth="9.00390625" defaultRowHeight="12.75"/>
  <cols>
    <col min="1" max="9" width="10.25390625" style="0" customWidth="1"/>
  </cols>
  <sheetData>
    <row r="1" spans="1:9" ht="63.75" customHeight="1">
      <c r="A1" s="33"/>
      <c r="B1" s="33"/>
      <c r="C1" s="33"/>
      <c r="D1" s="33"/>
      <c r="E1" s="33"/>
      <c r="F1" s="63" t="s">
        <v>130</v>
      </c>
      <c r="G1" s="63"/>
      <c r="H1" s="63"/>
      <c r="I1" s="63"/>
    </row>
    <row r="2" spans="1:9" ht="15">
      <c r="A2" s="33"/>
      <c r="B2" s="33"/>
      <c r="C2" s="33"/>
      <c r="D2" s="33"/>
      <c r="E2" s="33"/>
      <c r="F2" s="33"/>
      <c r="G2" s="33"/>
      <c r="H2" s="33"/>
      <c r="I2" s="33"/>
    </row>
    <row r="3" spans="1:9" ht="15">
      <c r="A3" s="33"/>
      <c r="B3" s="33"/>
      <c r="C3" s="33"/>
      <c r="D3" s="33"/>
      <c r="E3" s="33"/>
      <c r="F3" s="33"/>
      <c r="G3" s="33"/>
      <c r="H3" s="33"/>
      <c r="I3" s="33"/>
    </row>
    <row r="4" spans="1:9" ht="15">
      <c r="A4" s="33"/>
      <c r="B4" s="33"/>
      <c r="C4" s="33"/>
      <c r="D4" s="33"/>
      <c r="E4" s="33"/>
      <c r="F4" s="33"/>
      <c r="G4" s="33"/>
      <c r="H4" s="33"/>
      <c r="I4" s="33"/>
    </row>
    <row r="5" spans="1:9" ht="15">
      <c r="A5" s="33"/>
      <c r="B5" s="33"/>
      <c r="C5" s="33"/>
      <c r="D5" s="33"/>
      <c r="E5" s="33"/>
      <c r="F5" s="33"/>
      <c r="G5" s="33"/>
      <c r="H5" s="33"/>
      <c r="I5" s="33"/>
    </row>
    <row r="6" spans="1:9" ht="15">
      <c r="A6" s="33"/>
      <c r="B6" s="33"/>
      <c r="C6" s="33"/>
      <c r="D6" s="33"/>
      <c r="E6" s="33"/>
      <c r="F6" s="33"/>
      <c r="G6" s="33"/>
      <c r="H6" s="33"/>
      <c r="I6" s="33"/>
    </row>
    <row r="7" spans="1:9" ht="15">
      <c r="A7" s="33"/>
      <c r="B7" s="33"/>
      <c r="C7" s="33"/>
      <c r="D7" s="33"/>
      <c r="E7" s="33"/>
      <c r="F7" s="33"/>
      <c r="G7" s="33"/>
      <c r="H7" s="33"/>
      <c r="I7" s="33"/>
    </row>
    <row r="8" spans="1:9" ht="15">
      <c r="A8" s="33"/>
      <c r="B8" s="33"/>
      <c r="C8" s="33"/>
      <c r="D8" s="33"/>
      <c r="E8" s="33"/>
      <c r="F8" s="33"/>
      <c r="G8" s="33"/>
      <c r="H8" s="33"/>
      <c r="I8" s="33"/>
    </row>
    <row r="9" spans="1:9" ht="15">
      <c r="A9" s="33"/>
      <c r="B9" s="33"/>
      <c r="C9" s="33"/>
      <c r="D9" s="33"/>
      <c r="E9" s="33"/>
      <c r="F9" s="33"/>
      <c r="G9" s="33"/>
      <c r="H9" s="33"/>
      <c r="I9" s="33"/>
    </row>
    <row r="10" spans="1:9" ht="15.75">
      <c r="A10" s="33"/>
      <c r="B10" s="34"/>
      <c r="C10" s="33"/>
      <c r="D10" s="33"/>
      <c r="E10" s="33"/>
      <c r="F10" s="33"/>
      <c r="G10" s="33"/>
      <c r="H10" s="33"/>
      <c r="I10" s="33"/>
    </row>
    <row r="11" spans="1:9" ht="15.75">
      <c r="A11" s="64" t="s">
        <v>131</v>
      </c>
      <c r="B11" s="64"/>
      <c r="C11" s="64"/>
      <c r="D11" s="64"/>
      <c r="E11" s="64"/>
      <c r="F11" s="64"/>
      <c r="G11" s="64"/>
      <c r="H11" s="64"/>
      <c r="I11" s="64"/>
    </row>
    <row r="12" spans="1:9" ht="15.75">
      <c r="A12" s="65" t="s">
        <v>132</v>
      </c>
      <c r="B12" s="65"/>
      <c r="C12" s="65"/>
      <c r="D12" s="65"/>
      <c r="E12" s="65"/>
      <c r="F12" s="65"/>
      <c r="G12" s="65"/>
      <c r="H12" s="65"/>
      <c r="I12" s="65"/>
    </row>
    <row r="13" spans="1:9" ht="18.75">
      <c r="A13" s="56" t="s">
        <v>161</v>
      </c>
      <c r="B13" s="57"/>
      <c r="C13" s="57"/>
      <c r="D13" s="58" t="s">
        <v>162</v>
      </c>
      <c r="E13" s="57"/>
      <c r="F13" s="57"/>
      <c r="G13" s="57"/>
      <c r="H13" s="57"/>
      <c r="I13" s="57"/>
    </row>
    <row r="14" spans="1:9" ht="15.75">
      <c r="A14" s="65" t="s">
        <v>133</v>
      </c>
      <c r="B14" s="65"/>
      <c r="C14" s="65"/>
      <c r="D14" s="65"/>
      <c r="E14" s="65"/>
      <c r="F14" s="65"/>
      <c r="G14" s="65"/>
      <c r="H14" s="65"/>
      <c r="I14" s="65"/>
    </row>
    <row r="15" spans="1:9" ht="52.5" customHeight="1">
      <c r="A15" s="66" t="s">
        <v>163</v>
      </c>
      <c r="B15" s="66"/>
      <c r="C15" s="66"/>
      <c r="D15" s="66"/>
      <c r="E15" s="66"/>
      <c r="F15" s="66"/>
      <c r="G15" s="66"/>
      <c r="H15" s="66"/>
      <c r="I15" s="66"/>
    </row>
    <row r="16" spans="1:9" ht="12.75">
      <c r="A16" s="61" t="s">
        <v>134</v>
      </c>
      <c r="B16" s="61"/>
      <c r="C16" s="61"/>
      <c r="D16" s="61"/>
      <c r="E16" s="61"/>
      <c r="F16" s="61"/>
      <c r="G16" s="61"/>
      <c r="H16" s="61"/>
      <c r="I16" s="61"/>
    </row>
    <row r="17" spans="1:9" ht="15.75">
      <c r="A17" s="62"/>
      <c r="B17" s="62"/>
      <c r="C17" s="62"/>
      <c r="D17" s="62"/>
      <c r="E17" s="62"/>
      <c r="F17" s="62"/>
      <c r="G17" s="62"/>
      <c r="H17" s="62"/>
      <c r="I17" s="62"/>
    </row>
    <row r="18" ht="15">
      <c r="B18" s="35"/>
    </row>
  </sheetData>
  <sheetProtection/>
  <mergeCells count="7">
    <mergeCell ref="A16:I16"/>
    <mergeCell ref="A17:I17"/>
    <mergeCell ref="F1:I1"/>
    <mergeCell ref="A11:I11"/>
    <mergeCell ref="A12:I12"/>
    <mergeCell ref="A14:I14"/>
    <mergeCell ref="A15:I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14"/>
  <sheetViews>
    <sheetView zoomScalePageLayoutView="0" workbookViewId="0" topLeftCell="A1">
      <selection activeCell="B9" sqref="B9"/>
    </sheetView>
  </sheetViews>
  <sheetFormatPr defaultColWidth="9.00390625" defaultRowHeight="12.75"/>
  <cols>
    <col min="1" max="1" width="36.125" style="0" customWidth="1"/>
    <col min="2" max="2" width="55.00390625" style="0" customWidth="1"/>
  </cols>
  <sheetData>
    <row r="1" ht="45">
      <c r="B1" s="36" t="s">
        <v>135</v>
      </c>
    </row>
    <row r="2" ht="15" customHeight="1"/>
    <row r="3" spans="1:2" ht="15.75">
      <c r="A3" s="62" t="s">
        <v>136</v>
      </c>
      <c r="B3" s="62"/>
    </row>
    <row r="4" spans="1:2" ht="15.75">
      <c r="A4" s="37"/>
      <c r="B4" s="37"/>
    </row>
    <row r="5" spans="1:2" ht="34.5" customHeight="1">
      <c r="A5" s="38" t="s">
        <v>137</v>
      </c>
      <c r="B5" s="39" t="s">
        <v>159</v>
      </c>
    </row>
    <row r="6" spans="1:2" ht="34.5" customHeight="1">
      <c r="A6" s="38" t="s">
        <v>138</v>
      </c>
      <c r="B6" s="39" t="s">
        <v>156</v>
      </c>
    </row>
    <row r="7" spans="1:2" ht="34.5" customHeight="1">
      <c r="A7" s="38" t="s">
        <v>139</v>
      </c>
      <c r="B7" s="39" t="s">
        <v>153</v>
      </c>
    </row>
    <row r="8" spans="1:2" ht="34.5" customHeight="1">
      <c r="A8" s="38" t="s">
        <v>140</v>
      </c>
      <c r="B8" s="39" t="s">
        <v>164</v>
      </c>
    </row>
    <row r="9" spans="1:2" ht="34.5" customHeight="1">
      <c r="A9" s="38" t="s">
        <v>141</v>
      </c>
      <c r="B9" s="39">
        <v>5916031670</v>
      </c>
    </row>
    <row r="10" spans="1:2" ht="34.5" customHeight="1">
      <c r="A10" s="38" t="s">
        <v>142</v>
      </c>
      <c r="B10" s="39">
        <v>591601001</v>
      </c>
    </row>
    <row r="11" spans="1:2" ht="34.5" customHeight="1">
      <c r="A11" s="38" t="s">
        <v>143</v>
      </c>
      <c r="B11" s="39" t="s">
        <v>154</v>
      </c>
    </row>
    <row r="12" spans="1:2" ht="34.5" customHeight="1">
      <c r="A12" s="38" t="s">
        <v>144</v>
      </c>
      <c r="B12" s="53" t="s">
        <v>155</v>
      </c>
    </row>
    <row r="13" spans="1:2" ht="34.5" customHeight="1">
      <c r="A13" s="38" t="s">
        <v>145</v>
      </c>
      <c r="B13" s="39" t="s">
        <v>165</v>
      </c>
    </row>
    <row r="14" spans="1:2" ht="34.5" customHeight="1">
      <c r="A14" s="38" t="s">
        <v>146</v>
      </c>
      <c r="B14" s="39" t="str">
        <f>B13</f>
        <v> +7 (342) 206-88-07</v>
      </c>
    </row>
  </sheetData>
  <sheetProtection/>
  <mergeCells count="1">
    <mergeCell ref="A3:B3"/>
  </mergeCells>
  <dataValidations count="2">
    <dataValidation type="textLength" operator="lessThanOrEqual" allowBlank="1" showInputMessage="1" showErrorMessage="1" errorTitle="Ошибка" error="Допускается ввод не более 900 символов!" sqref="B11">
      <formula1>900</formula1>
    </dataValidation>
    <dataValidation type="textLength" allowBlank="1" showInputMessage="1" showErrorMessage="1" prompt="10-12 символов" sqref="B9">
      <formula1>10</formula1>
      <formula2>12</formula2>
    </dataValidation>
  </dataValidations>
  <hyperlinks>
    <hyperlink ref="B12" r:id="rId1" display="kkges@inbox.ru"/>
  </hyperlinks>
  <printOptions/>
  <pageMargins left="0.5118110236220472" right="0.5118110236220472" top="0.7480314960629921" bottom="0.7480314960629921" header="0.31496062992125984" footer="0.31496062992125984"/>
  <pageSetup fitToHeight="1" fitToWidth="1"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L50"/>
  <sheetViews>
    <sheetView view="pageBreakPreview" zoomScaleSheetLayoutView="100" zoomScalePageLayoutView="0" workbookViewId="0" topLeftCell="A1">
      <pane xSplit="3" ySplit="7" topLeftCell="D14" activePane="bottomRight" state="frozen"/>
      <selection pane="topLeft" activeCell="A1" sqref="A1"/>
      <selection pane="topRight" activeCell="D1" sqref="D1"/>
      <selection pane="bottomLeft" activeCell="A8" sqref="A8"/>
      <selection pane="bottomRight" activeCell="E43" sqref="E43"/>
    </sheetView>
  </sheetViews>
  <sheetFormatPr defaultColWidth="9.00390625" defaultRowHeight="12.75"/>
  <cols>
    <col min="1" max="1" width="6.625" style="1" customWidth="1"/>
    <col min="2" max="2" width="52.875" style="19" customWidth="1"/>
    <col min="3" max="3" width="12.25390625" style="19" customWidth="1"/>
    <col min="4" max="4" width="31.375" style="1" customWidth="1"/>
    <col min="5" max="9" width="20.00390625" style="1" customWidth="1"/>
    <col min="10" max="16384" width="9.125" style="1" customWidth="1"/>
  </cols>
  <sheetData>
    <row r="1" spans="5:9" ht="90.75" customHeight="1">
      <c r="E1" s="4"/>
      <c r="F1" s="4"/>
      <c r="G1" s="4"/>
      <c r="H1" s="4"/>
      <c r="I1" s="4" t="s">
        <v>17</v>
      </c>
    </row>
    <row r="4" spans="1:5" ht="46.5" customHeight="1">
      <c r="A4" s="67" t="s">
        <v>157</v>
      </c>
      <c r="B4" s="68"/>
      <c r="C4" s="68"/>
      <c r="D4" s="68"/>
      <c r="E4" s="68"/>
    </row>
    <row r="6" spans="4:9" ht="15.75">
      <c r="D6" s="7">
        <v>2019</v>
      </c>
      <c r="E6" s="7">
        <v>2020</v>
      </c>
      <c r="F6" s="7">
        <v>2021</v>
      </c>
      <c r="G6" s="7">
        <v>2022</v>
      </c>
      <c r="H6" s="7">
        <v>2023</v>
      </c>
      <c r="I6" s="7">
        <v>2024</v>
      </c>
    </row>
    <row r="7" spans="1:9" s="5" customFormat="1" ht="63">
      <c r="A7" s="11" t="s">
        <v>16</v>
      </c>
      <c r="B7" s="12" t="s">
        <v>0</v>
      </c>
      <c r="C7" s="12" t="s">
        <v>18</v>
      </c>
      <c r="D7" s="12" t="s">
        <v>19</v>
      </c>
      <c r="E7" s="13" t="s">
        <v>20</v>
      </c>
      <c r="F7" s="13" t="s">
        <v>20</v>
      </c>
      <c r="G7" s="13" t="s">
        <v>20</v>
      </c>
      <c r="H7" s="13" t="s">
        <v>20</v>
      </c>
      <c r="I7" s="13" t="s">
        <v>20</v>
      </c>
    </row>
    <row r="8" spans="1:9" s="6" customFormat="1" ht="31.5">
      <c r="A8" s="14" t="s">
        <v>1</v>
      </c>
      <c r="B8" s="18" t="s">
        <v>21</v>
      </c>
      <c r="C8" s="16"/>
      <c r="D8" s="46"/>
      <c r="E8" s="46"/>
      <c r="F8" s="46"/>
      <c r="G8" s="46"/>
      <c r="H8" s="46"/>
      <c r="I8" s="46"/>
    </row>
    <row r="9" spans="1:9" s="6" customFormat="1" ht="31.5">
      <c r="A9" s="14" t="s">
        <v>2</v>
      </c>
      <c r="B9" s="18" t="s">
        <v>22</v>
      </c>
      <c r="C9" s="16" t="s">
        <v>23</v>
      </c>
      <c r="D9" s="47">
        <v>156146</v>
      </c>
      <c r="E9" s="47">
        <v>188483.8</v>
      </c>
      <c r="F9" s="47">
        <v>194406.38</v>
      </c>
      <c r="G9" s="47">
        <v>200272.48</v>
      </c>
      <c r="H9" s="47">
        <v>207071.62</v>
      </c>
      <c r="I9" s="47">
        <v>214499.2</v>
      </c>
    </row>
    <row r="10" spans="1:9" s="6" customFormat="1" ht="31.5">
      <c r="A10" s="14" t="s">
        <v>3</v>
      </c>
      <c r="B10" s="18" t="s">
        <v>24</v>
      </c>
      <c r="C10" s="16" t="s">
        <v>23</v>
      </c>
      <c r="D10" s="47">
        <f>1135.23</f>
        <v>1135.23</v>
      </c>
      <c r="E10" s="47">
        <f>2036.32+3660</f>
        <v>5696.32</v>
      </c>
      <c r="F10" s="47">
        <f>2079.13+3840</f>
        <v>5919.13</v>
      </c>
      <c r="G10" s="47">
        <f>7280+2122.83</f>
        <v>9402.83</v>
      </c>
      <c r="H10" s="47">
        <f>2167.46+3850</f>
        <v>6017.46</v>
      </c>
      <c r="I10" s="47">
        <f>3810+2213.02</f>
        <v>6023.02</v>
      </c>
    </row>
    <row r="11" spans="1:9" s="6" customFormat="1" ht="31.5">
      <c r="A11" s="14" t="s">
        <v>25</v>
      </c>
      <c r="B11" s="18" t="s">
        <v>26</v>
      </c>
      <c r="C11" s="16" t="s">
        <v>23</v>
      </c>
      <c r="D11" s="47">
        <f>D10+1123.78+3541.76+1135.23</f>
        <v>6936</v>
      </c>
      <c r="E11" s="47">
        <f>E10+1139.26+3100</f>
        <v>9935.58</v>
      </c>
      <c r="F11" s="47">
        <f>F10+1183.83+3100</f>
        <v>10202.96</v>
      </c>
      <c r="G11" s="47">
        <f>G10+1880.57+3100</f>
        <v>14383.4</v>
      </c>
      <c r="H11" s="47">
        <f>H10+1203.49+3100</f>
        <v>10320.95</v>
      </c>
      <c r="I11" s="47">
        <f>H10+1204.6+3100</f>
        <v>10322.06</v>
      </c>
    </row>
    <row r="12" spans="1:9" s="6" customFormat="1" ht="31.5">
      <c r="A12" s="14" t="s">
        <v>27</v>
      </c>
      <c r="B12" s="18" t="s">
        <v>28</v>
      </c>
      <c r="C12" s="16" t="s">
        <v>23</v>
      </c>
      <c r="D12" s="47">
        <v>0</v>
      </c>
      <c r="E12" s="47">
        <v>0</v>
      </c>
      <c r="F12" s="47">
        <v>0</v>
      </c>
      <c r="G12" s="47">
        <v>0</v>
      </c>
      <c r="H12" s="47">
        <v>0</v>
      </c>
      <c r="I12" s="47">
        <v>0</v>
      </c>
    </row>
    <row r="13" spans="1:9" s="6" customFormat="1" ht="18.75">
      <c r="A13" s="14" t="s">
        <v>4</v>
      </c>
      <c r="B13" s="18" t="s">
        <v>29</v>
      </c>
      <c r="C13" s="16"/>
      <c r="D13" s="48" t="s">
        <v>77</v>
      </c>
      <c r="E13" s="48" t="s">
        <v>77</v>
      </c>
      <c r="F13" s="48" t="s">
        <v>77</v>
      </c>
      <c r="G13" s="48" t="s">
        <v>77</v>
      </c>
      <c r="H13" s="48" t="s">
        <v>77</v>
      </c>
      <c r="I13" s="48" t="s">
        <v>77</v>
      </c>
    </row>
    <row r="14" spans="1:9" s="6" customFormat="1" ht="63">
      <c r="A14" s="14" t="s">
        <v>30</v>
      </c>
      <c r="B14" s="18" t="s">
        <v>147</v>
      </c>
      <c r="C14" s="16" t="s">
        <v>5</v>
      </c>
      <c r="D14" s="51">
        <v>0</v>
      </c>
      <c r="E14" s="51">
        <v>0</v>
      </c>
      <c r="F14" s="51">
        <v>0</v>
      </c>
      <c r="G14" s="51">
        <v>0</v>
      </c>
      <c r="H14" s="51">
        <v>0</v>
      </c>
      <c r="I14" s="51">
        <v>0</v>
      </c>
    </row>
    <row r="15" spans="1:9" s="6" customFormat="1" ht="31.5">
      <c r="A15" s="14" t="s">
        <v>6</v>
      </c>
      <c r="B15" s="18" t="s">
        <v>31</v>
      </c>
      <c r="C15" s="16"/>
      <c r="D15" s="48" t="s">
        <v>77</v>
      </c>
      <c r="E15" s="48" t="s">
        <v>77</v>
      </c>
      <c r="F15" s="48" t="s">
        <v>77</v>
      </c>
      <c r="G15" s="48" t="s">
        <v>77</v>
      </c>
      <c r="H15" s="48" t="s">
        <v>77</v>
      </c>
      <c r="I15" s="48" t="s">
        <v>77</v>
      </c>
    </row>
    <row r="16" spans="1:9" s="6" customFormat="1" ht="34.5">
      <c r="A16" s="14" t="s">
        <v>7</v>
      </c>
      <c r="B16" s="18" t="s">
        <v>32</v>
      </c>
      <c r="C16" s="16" t="s">
        <v>33</v>
      </c>
      <c r="D16" s="48" t="s">
        <v>77</v>
      </c>
      <c r="E16" s="48" t="s">
        <v>77</v>
      </c>
      <c r="F16" s="48" t="s">
        <v>77</v>
      </c>
      <c r="G16" s="48" t="s">
        <v>77</v>
      </c>
      <c r="H16" s="48" t="s">
        <v>77</v>
      </c>
      <c r="I16" s="48" t="s">
        <v>77</v>
      </c>
    </row>
    <row r="17" spans="1:12" s="6" customFormat="1" ht="34.5">
      <c r="A17" s="14" t="s">
        <v>8</v>
      </c>
      <c r="B17" s="18" t="s">
        <v>34</v>
      </c>
      <c r="C17" s="16" t="s">
        <v>35</v>
      </c>
      <c r="D17" s="48" t="s">
        <v>77</v>
      </c>
      <c r="E17" s="48" t="s">
        <v>77</v>
      </c>
      <c r="F17" s="48" t="s">
        <v>77</v>
      </c>
      <c r="G17" s="48" t="s">
        <v>77</v>
      </c>
      <c r="H17" s="48" t="s">
        <v>77</v>
      </c>
      <c r="I17" s="48" t="s">
        <v>77</v>
      </c>
      <c r="L17" s="6" t="s">
        <v>79</v>
      </c>
    </row>
    <row r="18" spans="1:9" s="8" customFormat="1" ht="18.75">
      <c r="A18" s="14" t="s">
        <v>9</v>
      </c>
      <c r="B18" s="18" t="s">
        <v>36</v>
      </c>
      <c r="C18" s="16" t="s">
        <v>33</v>
      </c>
      <c r="D18" s="47">
        <v>46.171</v>
      </c>
      <c r="E18" s="47">
        <v>44</v>
      </c>
      <c r="F18" s="47">
        <v>44</v>
      </c>
      <c r="G18" s="47">
        <v>44</v>
      </c>
      <c r="H18" s="47">
        <v>44</v>
      </c>
      <c r="I18" s="47">
        <v>45</v>
      </c>
    </row>
    <row r="19" spans="1:9" s="6" customFormat="1" ht="31.5">
      <c r="A19" s="14" t="s">
        <v>37</v>
      </c>
      <c r="B19" s="18" t="s">
        <v>80</v>
      </c>
      <c r="C19" s="16" t="s">
        <v>38</v>
      </c>
      <c r="D19" s="47">
        <v>249241</v>
      </c>
      <c r="E19" s="47">
        <v>249241</v>
      </c>
      <c r="F19" s="47">
        <v>250010</v>
      </c>
      <c r="G19" s="47">
        <v>250790</v>
      </c>
      <c r="H19" s="47">
        <v>251570</v>
      </c>
      <c r="I19" s="47">
        <v>252350</v>
      </c>
    </row>
    <row r="20" spans="1:9" s="6" customFormat="1" ht="50.25">
      <c r="A20" s="14" t="s">
        <v>39</v>
      </c>
      <c r="B20" s="18" t="s">
        <v>40</v>
      </c>
      <c r="C20" s="16" t="s">
        <v>41</v>
      </c>
      <c r="D20" s="47"/>
      <c r="E20" s="47"/>
      <c r="F20" s="47"/>
      <c r="G20" s="47"/>
      <c r="H20" s="47"/>
      <c r="I20" s="47"/>
    </row>
    <row r="21" spans="1:9" s="6" customFormat="1" ht="50.25">
      <c r="A21" s="14" t="s">
        <v>42</v>
      </c>
      <c r="B21" s="18" t="s">
        <v>43</v>
      </c>
      <c r="C21" s="16" t="s">
        <v>5</v>
      </c>
      <c r="D21" s="54">
        <v>15.67</v>
      </c>
      <c r="E21" s="54">
        <v>12.7</v>
      </c>
      <c r="F21" s="54">
        <v>12.7</v>
      </c>
      <c r="G21" s="54">
        <v>12.7</v>
      </c>
      <c r="H21" s="54">
        <v>12.7</v>
      </c>
      <c r="I21" s="54">
        <v>12.7</v>
      </c>
    </row>
    <row r="22" spans="1:9" s="6" customFormat="1" ht="34.5">
      <c r="A22" s="14" t="s">
        <v>44</v>
      </c>
      <c r="B22" s="18" t="s">
        <v>45</v>
      </c>
      <c r="C22" s="16"/>
      <c r="D22" s="55"/>
      <c r="E22" s="69" t="s">
        <v>166</v>
      </c>
      <c r="F22" s="71"/>
      <c r="G22" s="71"/>
      <c r="H22" s="71"/>
      <c r="I22" s="70"/>
    </row>
    <row r="23" spans="1:9" s="6" customFormat="1" ht="50.25">
      <c r="A23" s="14" t="s">
        <v>46</v>
      </c>
      <c r="B23" s="18" t="s">
        <v>47</v>
      </c>
      <c r="C23" s="16" t="s">
        <v>35</v>
      </c>
      <c r="D23" s="48" t="s">
        <v>77</v>
      </c>
      <c r="E23" s="48" t="s">
        <v>77</v>
      </c>
      <c r="F23" s="48" t="s">
        <v>77</v>
      </c>
      <c r="G23" s="48" t="s">
        <v>77</v>
      </c>
      <c r="H23" s="48" t="s">
        <v>77</v>
      </c>
      <c r="I23" s="48" t="s">
        <v>77</v>
      </c>
    </row>
    <row r="24" spans="1:9" s="6" customFormat="1" ht="31.5">
      <c r="A24" s="14" t="s">
        <v>10</v>
      </c>
      <c r="B24" s="18" t="s">
        <v>48</v>
      </c>
      <c r="C24" s="16"/>
      <c r="D24" s="47">
        <f aca="true" t="shared" si="0" ref="D24:I24">D9</f>
        <v>156146</v>
      </c>
      <c r="E24" s="47">
        <f t="shared" si="0"/>
        <v>188483.8</v>
      </c>
      <c r="F24" s="47">
        <f t="shared" si="0"/>
        <v>194406.38</v>
      </c>
      <c r="G24" s="47">
        <f t="shared" si="0"/>
        <v>200272.48</v>
      </c>
      <c r="H24" s="47">
        <f t="shared" si="0"/>
        <v>207071.62</v>
      </c>
      <c r="I24" s="47">
        <f t="shared" si="0"/>
        <v>214499.2</v>
      </c>
    </row>
    <row r="25" spans="1:9" s="6" customFormat="1" ht="34.5">
      <c r="A25" s="14" t="s">
        <v>11</v>
      </c>
      <c r="B25" s="18" t="s">
        <v>148</v>
      </c>
      <c r="C25" s="16" t="s">
        <v>23</v>
      </c>
      <c r="D25" s="47">
        <v>29263.36</v>
      </c>
      <c r="E25" s="47">
        <v>81208.94</v>
      </c>
      <c r="F25" s="47">
        <v>82916.1</v>
      </c>
      <c r="G25" s="47">
        <v>84657.05</v>
      </c>
      <c r="H25" s="47">
        <v>86715.96</v>
      </c>
      <c r="I25" s="47">
        <v>88968.25</v>
      </c>
    </row>
    <row r="26" spans="1:9" s="6" customFormat="1" ht="15.75">
      <c r="A26" s="14"/>
      <c r="B26" s="18" t="s">
        <v>49</v>
      </c>
      <c r="C26" s="16"/>
      <c r="D26" s="49"/>
      <c r="E26" s="49"/>
      <c r="F26" s="49"/>
      <c r="G26" s="49"/>
      <c r="H26" s="49"/>
      <c r="I26" s="49"/>
    </row>
    <row r="27" spans="1:9" s="6" customFormat="1" ht="15.75">
      <c r="A27" s="14"/>
      <c r="B27" s="18" t="s">
        <v>50</v>
      </c>
      <c r="C27" s="16"/>
      <c r="D27" s="47">
        <v>21395.97</v>
      </c>
      <c r="E27" s="47">
        <v>44952.32</v>
      </c>
      <c r="F27" s="47">
        <v>45897.29</v>
      </c>
      <c r="G27" s="47">
        <v>46860.78</v>
      </c>
      <c r="H27" s="47">
        <v>48027.66</v>
      </c>
      <c r="I27" s="47">
        <v>49316.78</v>
      </c>
    </row>
    <row r="28" spans="1:9" s="6" customFormat="1" ht="15.75">
      <c r="A28" s="14"/>
      <c r="B28" s="18" t="s">
        <v>51</v>
      </c>
      <c r="C28" s="16"/>
      <c r="D28" s="47">
        <f>246.36+954.16</f>
        <v>1200.52</v>
      </c>
      <c r="E28" s="47">
        <f>17604+3500</f>
        <v>21104</v>
      </c>
      <c r="F28" s="47">
        <f>17974.07+3573.58</f>
        <v>21547.65</v>
      </c>
      <c r="G28" s="47">
        <f>18351.38+3648.7</f>
        <v>22000.08</v>
      </c>
      <c r="H28" s="47">
        <f>18808.35+3725.4</f>
        <v>22533.75</v>
      </c>
      <c r="I28" s="47">
        <f>19313.19+3803.72</f>
        <v>23116.91</v>
      </c>
    </row>
    <row r="29" spans="1:9" s="6" customFormat="1" ht="15.75">
      <c r="A29" s="14"/>
      <c r="B29" s="18" t="s">
        <v>52</v>
      </c>
      <c r="C29" s="16"/>
      <c r="D29" s="47">
        <v>4215.6</v>
      </c>
      <c r="E29" s="47">
        <v>6500</v>
      </c>
      <c r="F29" s="47">
        <v>6636.64</v>
      </c>
      <c r="G29" s="47">
        <v>6775.96</v>
      </c>
      <c r="H29" s="47">
        <v>6944.69</v>
      </c>
      <c r="I29" s="47">
        <v>7131.09</v>
      </c>
    </row>
    <row r="30" spans="1:9" s="6" customFormat="1" ht="42" customHeight="1">
      <c r="A30" s="14" t="s">
        <v>12</v>
      </c>
      <c r="B30" s="18" t="s">
        <v>53</v>
      </c>
      <c r="C30" s="16" t="s">
        <v>23</v>
      </c>
      <c r="D30" s="47">
        <v>20644.16</v>
      </c>
      <c r="E30" s="47">
        <v>30672.98</v>
      </c>
      <c r="F30" s="47">
        <f aca="true" t="shared" si="1" ref="F27:G31">E30*1.037</f>
        <v>31807.880259999998</v>
      </c>
      <c r="G30" s="47">
        <f t="shared" si="1"/>
        <v>32984.77182962</v>
      </c>
      <c r="H30" s="47">
        <f>G30*1.041</f>
        <v>34337.14747463442</v>
      </c>
      <c r="I30" s="47">
        <f>H30*1.043</f>
        <v>35813.64481604369</v>
      </c>
    </row>
    <row r="31" spans="1:9" s="6" customFormat="1" ht="31.5">
      <c r="A31" s="14" t="s">
        <v>13</v>
      </c>
      <c r="B31" s="18" t="s">
        <v>54</v>
      </c>
      <c r="C31" s="16" t="s">
        <v>23</v>
      </c>
      <c r="D31" s="47">
        <v>5306.74</v>
      </c>
      <c r="E31" s="47">
        <v>3600</v>
      </c>
      <c r="F31" s="47">
        <v>3600</v>
      </c>
      <c r="G31" s="47">
        <v>3600</v>
      </c>
      <c r="H31" s="47">
        <v>3600</v>
      </c>
      <c r="I31" s="47">
        <v>3600</v>
      </c>
    </row>
    <row r="32" spans="1:9" s="6" customFormat="1" ht="31.5">
      <c r="A32" s="14" t="s">
        <v>14</v>
      </c>
      <c r="B32" s="18" t="s">
        <v>55</v>
      </c>
      <c r="C32" s="16" t="s">
        <v>23</v>
      </c>
      <c r="D32" s="47">
        <v>0</v>
      </c>
      <c r="E32" s="47">
        <v>3660</v>
      </c>
      <c r="F32" s="47">
        <v>3840</v>
      </c>
      <c r="G32" s="47">
        <v>7280</v>
      </c>
      <c r="H32" s="47">
        <v>3850</v>
      </c>
      <c r="I32" s="47">
        <v>3810</v>
      </c>
    </row>
    <row r="33" spans="1:5" s="6" customFormat="1" ht="31.5">
      <c r="A33" s="14" t="s">
        <v>15</v>
      </c>
      <c r="B33" s="18" t="s">
        <v>56</v>
      </c>
      <c r="C33" s="16"/>
      <c r="D33" s="69"/>
      <c r="E33" s="70"/>
    </row>
    <row r="34" spans="1:9" s="6" customFormat="1" ht="15.75">
      <c r="A34" s="14"/>
      <c r="B34" s="20" t="s">
        <v>57</v>
      </c>
      <c r="C34" s="16"/>
      <c r="D34" s="49"/>
      <c r="E34" s="49"/>
      <c r="F34" s="49"/>
      <c r="G34" s="49"/>
      <c r="H34" s="49"/>
      <c r="I34" s="49"/>
    </row>
    <row r="35" spans="1:9" s="6" customFormat="1" ht="18.75">
      <c r="A35" s="14"/>
      <c r="B35" s="18" t="s">
        <v>58</v>
      </c>
      <c r="C35" s="16" t="s">
        <v>59</v>
      </c>
      <c r="D35" s="47">
        <v>3156.32</v>
      </c>
      <c r="E35" s="47">
        <v>3201.32</v>
      </c>
      <c r="F35" s="47">
        <f>E35+20</f>
        <v>3221.32</v>
      </c>
      <c r="G35" s="47">
        <f>F35+20</f>
        <v>3241.32</v>
      </c>
      <c r="H35" s="47">
        <f>G35+20</f>
        <v>3261.32</v>
      </c>
      <c r="I35" s="47">
        <f>H35+20</f>
        <v>3281.32</v>
      </c>
    </row>
    <row r="36" spans="1:9" s="6" customFormat="1" ht="47.25">
      <c r="A36" s="14"/>
      <c r="B36" s="18" t="s">
        <v>60</v>
      </c>
      <c r="C36" s="16" t="s">
        <v>61</v>
      </c>
      <c r="D36" s="52">
        <f aca="true" t="shared" si="2" ref="D36:I36">D25/D35</f>
        <v>9.271353981852283</v>
      </c>
      <c r="E36" s="52">
        <f t="shared" si="2"/>
        <v>25.367329726487824</v>
      </c>
      <c r="F36" s="52">
        <f t="shared" si="2"/>
        <v>25.739789899792633</v>
      </c>
      <c r="G36" s="52">
        <f t="shared" si="2"/>
        <v>26.118078437179914</v>
      </c>
      <c r="H36" s="52">
        <f t="shared" si="2"/>
        <v>26.589221542197638</v>
      </c>
      <c r="I36" s="52">
        <f t="shared" si="2"/>
        <v>27.11355491082857</v>
      </c>
    </row>
    <row r="37" spans="1:9" s="6" customFormat="1" ht="47.25">
      <c r="A37" s="14" t="s">
        <v>62</v>
      </c>
      <c r="B37" s="18" t="s">
        <v>63</v>
      </c>
      <c r="C37" s="16"/>
      <c r="D37" s="48" t="s">
        <v>77</v>
      </c>
      <c r="E37" s="48" t="s">
        <v>77</v>
      </c>
      <c r="F37" s="48" t="s">
        <v>77</v>
      </c>
      <c r="G37" s="48" t="s">
        <v>77</v>
      </c>
      <c r="H37" s="48" t="s">
        <v>77</v>
      </c>
      <c r="I37" s="48" t="s">
        <v>77</v>
      </c>
    </row>
    <row r="38" spans="1:9" s="6" customFormat="1" ht="15.75">
      <c r="A38" s="15" t="s">
        <v>64</v>
      </c>
      <c r="B38" s="18" t="s">
        <v>65</v>
      </c>
      <c r="C38" s="16" t="s">
        <v>66</v>
      </c>
      <c r="D38" s="49">
        <v>68</v>
      </c>
      <c r="E38" s="49">
        <v>104</v>
      </c>
      <c r="F38" s="49">
        <v>104</v>
      </c>
      <c r="G38" s="49">
        <v>104</v>
      </c>
      <c r="H38" s="49">
        <v>104</v>
      </c>
      <c r="I38" s="49">
        <v>104</v>
      </c>
    </row>
    <row r="39" spans="1:9" s="6" customFormat="1" ht="47.25">
      <c r="A39" s="15" t="s">
        <v>67</v>
      </c>
      <c r="B39" s="18" t="s">
        <v>68</v>
      </c>
      <c r="C39" s="16" t="s">
        <v>69</v>
      </c>
      <c r="D39" s="49">
        <f aca="true" t="shared" si="3" ref="D39:I39">D27/12/D38</f>
        <v>26.220551470588237</v>
      </c>
      <c r="E39" s="49">
        <f>E27/12/E38</f>
        <v>36.01948717948718</v>
      </c>
      <c r="F39" s="49">
        <f t="shared" si="3"/>
        <v>36.77667467948718</v>
      </c>
      <c r="G39" s="49">
        <f t="shared" si="3"/>
        <v>37.548701923076926</v>
      </c>
      <c r="H39" s="49">
        <f t="shared" si="3"/>
        <v>38.48370192307693</v>
      </c>
      <c r="I39" s="49">
        <f t="shared" si="3"/>
        <v>39.51665064102564</v>
      </c>
    </row>
    <row r="40" spans="1:9" s="6" customFormat="1" ht="31.5">
      <c r="A40" s="14" t="s">
        <v>70</v>
      </c>
      <c r="B40" s="18" t="s">
        <v>71</v>
      </c>
      <c r="C40" s="16"/>
      <c r="D40" s="59" t="s">
        <v>158</v>
      </c>
      <c r="E40" s="55"/>
      <c r="F40" s="60"/>
      <c r="G40" s="60"/>
      <c r="H40" s="60"/>
      <c r="I40" s="60"/>
    </row>
    <row r="41" spans="1:9" s="6" customFormat="1" ht="15.75">
      <c r="A41" s="9"/>
      <c r="B41" s="21" t="s">
        <v>57</v>
      </c>
      <c r="C41" s="10"/>
      <c r="D41" s="50"/>
      <c r="E41" s="50"/>
      <c r="F41" s="50"/>
      <c r="G41" s="50"/>
      <c r="H41" s="50"/>
      <c r="I41" s="50"/>
    </row>
    <row r="42" spans="1:9" s="6" customFormat="1" ht="31.5">
      <c r="A42" s="17"/>
      <c r="B42" s="22" t="s">
        <v>72</v>
      </c>
      <c r="C42" s="24" t="s">
        <v>23</v>
      </c>
      <c r="D42" s="49">
        <v>35.294</v>
      </c>
      <c r="E42" s="49">
        <v>35.294</v>
      </c>
      <c r="F42" s="49">
        <v>35.294</v>
      </c>
      <c r="G42" s="49">
        <v>35.294</v>
      </c>
      <c r="H42" s="49">
        <v>35.294</v>
      </c>
      <c r="I42" s="49">
        <v>35.294</v>
      </c>
    </row>
    <row r="43" spans="1:9" s="6" customFormat="1" ht="47.25">
      <c r="A43" s="17"/>
      <c r="B43" s="22" t="s">
        <v>167</v>
      </c>
      <c r="C43" s="24" t="s">
        <v>23</v>
      </c>
      <c r="D43" s="49">
        <f>(-5167-64131)/24621</f>
        <v>-2.814589171845173</v>
      </c>
      <c r="E43" s="49">
        <v>0.1</v>
      </c>
      <c r="F43" s="49">
        <v>0.1</v>
      </c>
      <c r="G43" s="49">
        <v>0.1</v>
      </c>
      <c r="H43" s="49">
        <v>0.1</v>
      </c>
      <c r="I43" s="49">
        <v>0.1</v>
      </c>
    </row>
    <row r="44" spans="1:3" s="3" customFormat="1" ht="19.5" customHeight="1">
      <c r="A44" s="2" t="s">
        <v>73</v>
      </c>
      <c r="B44" s="23"/>
      <c r="C44" s="23"/>
    </row>
    <row r="45" spans="1:3" s="3" customFormat="1" ht="15.75">
      <c r="A45" s="2" t="s">
        <v>74</v>
      </c>
      <c r="B45" s="23"/>
      <c r="C45" s="23"/>
    </row>
    <row r="46" spans="1:3" s="3" customFormat="1" ht="15.75">
      <c r="A46" s="2" t="s">
        <v>75</v>
      </c>
      <c r="B46" s="23"/>
      <c r="C46" s="23"/>
    </row>
    <row r="47" spans="1:3" s="3" customFormat="1" ht="15.75">
      <c r="A47" s="2" t="s">
        <v>76</v>
      </c>
      <c r="B47" s="23"/>
      <c r="C47" s="23"/>
    </row>
    <row r="50" ht="15.75">
      <c r="B50" s="19" t="s">
        <v>78</v>
      </c>
    </row>
  </sheetData>
  <sheetProtection/>
  <mergeCells count="3">
    <mergeCell ref="A4:E4"/>
    <mergeCell ref="D33:E33"/>
    <mergeCell ref="E22:I22"/>
  </mergeCells>
  <printOptions horizontalCentered="1"/>
  <pageMargins left="0.3937007874015748" right="0.11811023622047245" top="0.1968503937007874" bottom="0" header="0.1968503937007874" footer="0.1968503937007874"/>
  <pageSetup fitToHeight="1"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O46"/>
  <sheetViews>
    <sheetView tabSelected="1" view="pageBreakPreview" zoomScaleSheetLayoutView="100" zoomScalePageLayoutView="0" workbookViewId="0" topLeftCell="A1">
      <selection activeCell="A5" sqref="A5:O5"/>
    </sheetView>
  </sheetViews>
  <sheetFormatPr defaultColWidth="9.00390625" defaultRowHeight="12.75"/>
  <cols>
    <col min="1" max="1" width="7.75390625" style="1" customWidth="1"/>
    <col min="2" max="2" width="37.375" style="1" customWidth="1"/>
    <col min="3" max="3" width="11.00390625" style="1" customWidth="1"/>
    <col min="4" max="4" width="12.75390625" style="1" customWidth="1"/>
    <col min="5" max="5" width="12.125" style="1" customWidth="1"/>
    <col min="6" max="6" width="12.625" style="1" customWidth="1"/>
    <col min="7" max="7" width="12.00390625" style="1" customWidth="1"/>
    <col min="8" max="8" width="12.625" style="1" customWidth="1"/>
    <col min="9" max="9" width="12.00390625" style="1" customWidth="1"/>
    <col min="10" max="10" width="12.625" style="1" customWidth="1"/>
    <col min="11" max="11" width="12.00390625" style="1" customWidth="1"/>
    <col min="12" max="12" width="12.625" style="1" customWidth="1"/>
    <col min="13" max="13" width="12.00390625" style="1" customWidth="1"/>
    <col min="14" max="14" width="12.625" style="1" customWidth="1"/>
    <col min="15" max="15" width="12.00390625" style="1" customWidth="1"/>
    <col min="16" max="16384" width="9.125" style="1" customWidth="1"/>
  </cols>
  <sheetData>
    <row r="1" spans="5:15" ht="54" customHeight="1">
      <c r="E1" s="74"/>
      <c r="F1" s="74"/>
      <c r="G1" s="74"/>
      <c r="M1" s="73" t="s">
        <v>81</v>
      </c>
      <c r="N1" s="73"/>
      <c r="O1" s="73"/>
    </row>
    <row r="2" ht="15.75" hidden="1"/>
    <row r="3" ht="15.75" hidden="1"/>
    <row r="5" spans="1:15" ht="34.5" customHeight="1">
      <c r="A5" s="67" t="s">
        <v>160</v>
      </c>
      <c r="B5" s="67"/>
      <c r="C5" s="67"/>
      <c r="D5" s="67"/>
      <c r="E5" s="67"/>
      <c r="F5" s="67"/>
      <c r="G5" s="67"/>
      <c r="H5" s="67"/>
      <c r="I5" s="67"/>
      <c r="J5" s="67"/>
      <c r="K5" s="67"/>
      <c r="L5" s="67"/>
      <c r="M5" s="67"/>
      <c r="N5" s="67"/>
      <c r="O5" s="67"/>
    </row>
    <row r="7" spans="6:15" ht="15.75">
      <c r="F7" s="25"/>
      <c r="G7" s="25"/>
      <c r="H7" s="25"/>
      <c r="I7" s="25"/>
      <c r="J7" s="25"/>
      <c r="K7" s="25"/>
      <c r="L7" s="25"/>
      <c r="M7" s="25"/>
      <c r="N7" s="25"/>
      <c r="O7" s="25"/>
    </row>
    <row r="8" spans="1:15" s="27" customFormat="1" ht="60.75" customHeight="1">
      <c r="A8" s="72" t="s">
        <v>16</v>
      </c>
      <c r="B8" s="72" t="s">
        <v>0</v>
      </c>
      <c r="C8" s="72" t="s">
        <v>82</v>
      </c>
      <c r="D8" s="72" t="s">
        <v>168</v>
      </c>
      <c r="E8" s="72"/>
      <c r="F8" s="72" t="s">
        <v>169</v>
      </c>
      <c r="G8" s="72"/>
      <c r="H8" s="72" t="s">
        <v>170</v>
      </c>
      <c r="I8" s="72"/>
      <c r="J8" s="72" t="s">
        <v>171</v>
      </c>
      <c r="K8" s="72"/>
      <c r="L8" s="72" t="s">
        <v>172</v>
      </c>
      <c r="M8" s="72"/>
      <c r="N8" s="72" t="s">
        <v>173</v>
      </c>
      <c r="O8" s="72"/>
    </row>
    <row r="9" spans="1:15" s="28" customFormat="1" ht="30" customHeight="1">
      <c r="A9" s="72"/>
      <c r="B9" s="72"/>
      <c r="C9" s="72"/>
      <c r="D9" s="26" t="s">
        <v>83</v>
      </c>
      <c r="E9" s="26" t="s">
        <v>84</v>
      </c>
      <c r="F9" s="26" t="s">
        <v>83</v>
      </c>
      <c r="G9" s="26" t="s">
        <v>84</v>
      </c>
      <c r="H9" s="26" t="s">
        <v>83</v>
      </c>
      <c r="I9" s="26" t="s">
        <v>84</v>
      </c>
      <c r="J9" s="26" t="s">
        <v>83</v>
      </c>
      <c r="K9" s="26" t="s">
        <v>84</v>
      </c>
      <c r="L9" s="26" t="s">
        <v>83</v>
      </c>
      <c r="M9" s="26" t="s">
        <v>84</v>
      </c>
      <c r="N9" s="26" t="s">
        <v>83</v>
      </c>
      <c r="O9" s="26" t="s">
        <v>84</v>
      </c>
    </row>
    <row r="10" spans="1:15" s="43" customFormat="1" ht="30">
      <c r="A10" s="40" t="s">
        <v>1</v>
      </c>
      <c r="B10" s="41" t="s">
        <v>85</v>
      </c>
      <c r="C10" s="40"/>
      <c r="D10" s="42"/>
      <c r="E10" s="42"/>
      <c r="F10" s="42"/>
      <c r="G10" s="42"/>
      <c r="H10" s="42"/>
      <c r="I10" s="42"/>
      <c r="J10" s="42"/>
      <c r="K10" s="42"/>
      <c r="L10" s="42"/>
      <c r="M10" s="42"/>
      <c r="N10" s="42"/>
      <c r="O10" s="42"/>
    </row>
    <row r="11" spans="1:15" s="43" customFormat="1" ht="30.75" customHeight="1">
      <c r="A11" s="40" t="s">
        <v>2</v>
      </c>
      <c r="B11" s="41" t="s">
        <v>86</v>
      </c>
      <c r="C11" s="40"/>
      <c r="D11" s="42"/>
      <c r="E11" s="42"/>
      <c r="F11" s="42"/>
      <c r="G11" s="42"/>
      <c r="H11" s="42"/>
      <c r="I11" s="42"/>
      <c r="J11" s="42"/>
      <c r="K11" s="42"/>
      <c r="L11" s="42"/>
      <c r="M11" s="42"/>
      <c r="N11" s="42"/>
      <c r="O11" s="42"/>
    </row>
    <row r="12" spans="1:15" s="43" customFormat="1" ht="183.75" customHeight="1">
      <c r="A12" s="40"/>
      <c r="B12" s="41" t="s">
        <v>87</v>
      </c>
      <c r="C12" s="40" t="s">
        <v>88</v>
      </c>
      <c r="D12" s="42"/>
      <c r="E12" s="42"/>
      <c r="F12" s="42"/>
      <c r="G12" s="42"/>
      <c r="H12" s="42"/>
      <c r="I12" s="42"/>
      <c r="J12" s="42"/>
      <c r="K12" s="42"/>
      <c r="L12" s="42"/>
      <c r="M12" s="42"/>
      <c r="N12" s="42"/>
      <c r="O12" s="42"/>
    </row>
    <row r="13" spans="1:15" s="43" customFormat="1" ht="169.5" customHeight="1">
      <c r="A13" s="40"/>
      <c r="B13" s="41" t="s">
        <v>89</v>
      </c>
      <c r="C13" s="40" t="s">
        <v>90</v>
      </c>
      <c r="D13" s="42"/>
      <c r="E13" s="42"/>
      <c r="F13" s="42"/>
      <c r="G13" s="42"/>
      <c r="H13" s="42"/>
      <c r="I13" s="42"/>
      <c r="J13" s="42"/>
      <c r="K13" s="42"/>
      <c r="L13" s="42"/>
      <c r="M13" s="42"/>
      <c r="N13" s="42"/>
      <c r="O13" s="42"/>
    </row>
    <row r="14" spans="1:15" s="28" customFormat="1" ht="29.25" customHeight="1">
      <c r="A14" s="29" t="s">
        <v>3</v>
      </c>
      <c r="B14" s="30" t="s">
        <v>91</v>
      </c>
      <c r="C14" s="30"/>
      <c r="D14" s="31"/>
      <c r="E14" s="31"/>
      <c r="F14" s="31"/>
      <c r="G14" s="31"/>
      <c r="H14" s="31"/>
      <c r="I14" s="31"/>
      <c r="J14" s="31"/>
      <c r="K14" s="31"/>
      <c r="L14" s="31"/>
      <c r="M14" s="31"/>
      <c r="N14" s="31"/>
      <c r="O14" s="31"/>
    </row>
    <row r="15" spans="1:15" s="28" customFormat="1" ht="25.5" customHeight="1">
      <c r="A15" s="29"/>
      <c r="B15" s="30" t="s">
        <v>92</v>
      </c>
      <c r="C15" s="30"/>
      <c r="D15" s="30"/>
      <c r="E15" s="30"/>
      <c r="F15" s="30"/>
      <c r="G15" s="30"/>
      <c r="H15" s="30"/>
      <c r="I15" s="30"/>
      <c r="J15" s="30"/>
      <c r="K15" s="30"/>
      <c r="L15" s="30"/>
      <c r="M15" s="30"/>
      <c r="N15" s="30"/>
      <c r="O15" s="30"/>
    </row>
    <row r="16" spans="1:15" s="28" customFormat="1" ht="30">
      <c r="A16" s="29"/>
      <c r="B16" s="30" t="s">
        <v>93</v>
      </c>
      <c r="C16" s="30" t="s">
        <v>88</v>
      </c>
      <c r="D16" s="32">
        <v>94728.74</v>
      </c>
      <c r="E16" s="32">
        <f>D16</f>
        <v>94728.74</v>
      </c>
      <c r="F16" s="32">
        <v>211726.28</v>
      </c>
      <c r="G16" s="32">
        <v>211726.28</v>
      </c>
      <c r="H16" s="32">
        <v>216433.67</v>
      </c>
      <c r="I16" s="32">
        <f>H16</f>
        <v>216433.67</v>
      </c>
      <c r="J16" s="32">
        <f>221252.48</f>
        <v>221252.48</v>
      </c>
      <c r="K16" s="32">
        <f>J16</f>
        <v>221252.48</v>
      </c>
      <c r="L16" s="32">
        <v>226964.6</v>
      </c>
      <c r="M16" s="32">
        <f>L16</f>
        <v>226964.6</v>
      </c>
      <c r="N16" s="32">
        <f>233232.73</f>
        <v>233232.73</v>
      </c>
      <c r="O16" s="32">
        <f>N16</f>
        <v>233232.73</v>
      </c>
    </row>
    <row r="17" spans="1:15" s="28" customFormat="1" ht="15">
      <c r="A17" s="29"/>
      <c r="B17" s="30" t="s">
        <v>94</v>
      </c>
      <c r="C17" s="30" t="s">
        <v>95</v>
      </c>
      <c r="D17" s="32">
        <v>427.53</v>
      </c>
      <c r="E17" s="32">
        <f>D17</f>
        <v>427.53</v>
      </c>
      <c r="F17" s="32">
        <v>307.34</v>
      </c>
      <c r="G17" s="32">
        <v>307.34</v>
      </c>
      <c r="H17" s="32">
        <v>318.71</v>
      </c>
      <c r="I17" s="32">
        <f aca="true" t="shared" si="0" ref="G17:I18">H17</f>
        <v>318.71</v>
      </c>
      <c r="J17" s="32">
        <v>329.48</v>
      </c>
      <c r="K17" s="32">
        <f>J17</f>
        <v>329.48</v>
      </c>
      <c r="L17" s="32">
        <v>341.93</v>
      </c>
      <c r="M17" s="32">
        <f>L17</f>
        <v>341.93</v>
      </c>
      <c r="N17" s="32">
        <v>355.53</v>
      </c>
      <c r="O17" s="32">
        <f>N17</f>
        <v>355.53</v>
      </c>
    </row>
    <row r="18" spans="1:15" s="28" customFormat="1" ht="15">
      <c r="A18" s="29"/>
      <c r="B18" s="30" t="s">
        <v>96</v>
      </c>
      <c r="C18" s="30" t="s">
        <v>95</v>
      </c>
      <c r="D18" s="32">
        <v>628.36</v>
      </c>
      <c r="E18" s="32">
        <f>D18</f>
        <v>628.36</v>
      </c>
      <c r="F18" s="32">
        <v>756.23</v>
      </c>
      <c r="G18" s="32">
        <v>756.23</v>
      </c>
      <c r="H18" s="32">
        <v>777.58</v>
      </c>
      <c r="I18" s="32">
        <f t="shared" si="0"/>
        <v>777.58</v>
      </c>
      <c r="J18" s="32">
        <v>798.57</v>
      </c>
      <c r="K18" s="32">
        <f>J18</f>
        <v>798.57</v>
      </c>
      <c r="L18" s="32">
        <v>823.13</v>
      </c>
      <c r="M18" s="32">
        <f>L18</f>
        <v>823.13</v>
      </c>
      <c r="N18" s="32">
        <v>850.02</v>
      </c>
      <c r="O18" s="32">
        <f>N18</f>
        <v>850.02</v>
      </c>
    </row>
    <row r="19" spans="1:15" s="43" customFormat="1" ht="40.5" customHeight="1">
      <c r="A19" s="40" t="s">
        <v>4</v>
      </c>
      <c r="B19" s="41" t="s">
        <v>97</v>
      </c>
      <c r="C19" s="40" t="s">
        <v>90</v>
      </c>
      <c r="D19" s="44"/>
      <c r="E19" s="44"/>
      <c r="F19" s="45"/>
      <c r="G19" s="45"/>
      <c r="H19" s="45"/>
      <c r="I19" s="45"/>
      <c r="J19" s="45"/>
      <c r="K19" s="45"/>
      <c r="L19" s="45"/>
      <c r="M19" s="45"/>
      <c r="N19" s="45"/>
      <c r="O19" s="45"/>
    </row>
    <row r="20" spans="1:15" s="43" customFormat="1" ht="25.5" customHeight="1">
      <c r="A20" s="40" t="s">
        <v>6</v>
      </c>
      <c r="B20" s="41" t="s">
        <v>98</v>
      </c>
      <c r="C20" s="40"/>
      <c r="D20" s="44"/>
      <c r="E20" s="44"/>
      <c r="F20" s="45"/>
      <c r="G20" s="45"/>
      <c r="H20" s="45"/>
      <c r="I20" s="45"/>
      <c r="J20" s="45"/>
      <c r="K20" s="45"/>
      <c r="L20" s="45"/>
      <c r="M20" s="45"/>
      <c r="N20" s="45"/>
      <c r="O20" s="45"/>
    </row>
    <row r="21" spans="1:15" s="43" customFormat="1" ht="54" customHeight="1">
      <c r="A21" s="40" t="s">
        <v>7</v>
      </c>
      <c r="B21" s="41" t="s">
        <v>99</v>
      </c>
      <c r="C21" s="40" t="s">
        <v>90</v>
      </c>
      <c r="D21" s="44"/>
      <c r="E21" s="44"/>
      <c r="F21" s="45"/>
      <c r="G21" s="45"/>
      <c r="H21" s="45"/>
      <c r="I21" s="45"/>
      <c r="J21" s="45"/>
      <c r="K21" s="45"/>
      <c r="L21" s="45"/>
      <c r="M21" s="45"/>
      <c r="N21" s="45"/>
      <c r="O21" s="45"/>
    </row>
    <row r="22" spans="1:15" s="43" customFormat="1" ht="66.75" customHeight="1">
      <c r="A22" s="40" t="s">
        <v>8</v>
      </c>
      <c r="B22" s="41" t="s">
        <v>100</v>
      </c>
      <c r="C22" s="40" t="s">
        <v>90</v>
      </c>
      <c r="D22" s="44"/>
      <c r="E22" s="44"/>
      <c r="F22" s="45"/>
      <c r="G22" s="45"/>
      <c r="H22" s="45"/>
      <c r="I22" s="45"/>
      <c r="J22" s="45"/>
      <c r="K22" s="45"/>
      <c r="L22" s="45"/>
      <c r="M22" s="45"/>
      <c r="N22" s="45"/>
      <c r="O22" s="45"/>
    </row>
    <row r="23" spans="1:15" s="43" customFormat="1" ht="27" customHeight="1">
      <c r="A23" s="40" t="s">
        <v>9</v>
      </c>
      <c r="B23" s="41" t="s">
        <v>101</v>
      </c>
      <c r="C23" s="40" t="s">
        <v>5</v>
      </c>
      <c r="D23" s="44"/>
      <c r="E23" s="44"/>
      <c r="F23" s="45"/>
      <c r="G23" s="45"/>
      <c r="H23" s="45"/>
      <c r="I23" s="45"/>
      <c r="J23" s="45"/>
      <c r="K23" s="45"/>
      <c r="L23" s="45"/>
      <c r="M23" s="45"/>
      <c r="N23" s="45"/>
      <c r="O23" s="45"/>
    </row>
    <row r="24" spans="1:15" s="43" customFormat="1" ht="27" customHeight="1">
      <c r="A24" s="40"/>
      <c r="B24" s="41" t="s">
        <v>102</v>
      </c>
      <c r="C24" s="40" t="s">
        <v>5</v>
      </c>
      <c r="D24" s="44"/>
      <c r="E24" s="44"/>
      <c r="F24" s="45"/>
      <c r="G24" s="45"/>
      <c r="H24" s="45"/>
      <c r="I24" s="45"/>
      <c r="J24" s="45"/>
      <c r="K24" s="45"/>
      <c r="L24" s="45"/>
      <c r="M24" s="45"/>
      <c r="N24" s="45"/>
      <c r="O24" s="45"/>
    </row>
    <row r="25" spans="1:15" s="43" customFormat="1" ht="27" customHeight="1">
      <c r="A25" s="40"/>
      <c r="B25" s="41" t="s">
        <v>103</v>
      </c>
      <c r="C25" s="40" t="s">
        <v>5</v>
      </c>
      <c r="D25" s="44"/>
      <c r="E25" s="44"/>
      <c r="F25" s="45"/>
      <c r="G25" s="45"/>
      <c r="H25" s="45"/>
      <c r="I25" s="45"/>
      <c r="J25" s="45"/>
      <c r="K25" s="45"/>
      <c r="L25" s="45"/>
      <c r="M25" s="45"/>
      <c r="N25" s="45"/>
      <c r="O25" s="45"/>
    </row>
    <row r="26" spans="1:15" s="43" customFormat="1" ht="27" customHeight="1">
      <c r="A26" s="40"/>
      <c r="B26" s="41" t="s">
        <v>104</v>
      </c>
      <c r="C26" s="40" t="s">
        <v>5</v>
      </c>
      <c r="D26" s="44"/>
      <c r="E26" s="44"/>
      <c r="F26" s="45"/>
      <c r="G26" s="45"/>
      <c r="H26" s="45"/>
      <c r="I26" s="45"/>
      <c r="J26" s="45"/>
      <c r="K26" s="45"/>
      <c r="L26" s="45"/>
      <c r="M26" s="45"/>
      <c r="N26" s="45"/>
      <c r="O26" s="45"/>
    </row>
    <row r="27" spans="1:15" s="43" customFormat="1" ht="27" customHeight="1">
      <c r="A27" s="40"/>
      <c r="B27" s="41" t="s">
        <v>105</v>
      </c>
      <c r="C27" s="40" t="s">
        <v>5</v>
      </c>
      <c r="D27" s="44"/>
      <c r="E27" s="44"/>
      <c r="F27" s="45"/>
      <c r="G27" s="45"/>
      <c r="H27" s="45"/>
      <c r="I27" s="45"/>
      <c r="J27" s="45"/>
      <c r="K27" s="45"/>
      <c r="L27" s="45"/>
      <c r="M27" s="45"/>
      <c r="N27" s="45"/>
      <c r="O27" s="45"/>
    </row>
    <row r="28" spans="1:15" s="43" customFormat="1" ht="27" customHeight="1">
      <c r="A28" s="40" t="s">
        <v>10</v>
      </c>
      <c r="B28" s="41" t="s">
        <v>106</v>
      </c>
      <c r="C28" s="40" t="s">
        <v>5</v>
      </c>
      <c r="D28" s="44"/>
      <c r="E28" s="44"/>
      <c r="F28" s="45"/>
      <c r="G28" s="45"/>
      <c r="H28" s="45"/>
      <c r="I28" s="45"/>
      <c r="J28" s="45"/>
      <c r="K28" s="45"/>
      <c r="L28" s="45"/>
      <c r="M28" s="45"/>
      <c r="N28" s="45"/>
      <c r="O28" s="45"/>
    </row>
    <row r="29" spans="1:15" s="43" customFormat="1" ht="27" customHeight="1">
      <c r="A29" s="40" t="s">
        <v>11</v>
      </c>
      <c r="B29" s="41" t="s">
        <v>107</v>
      </c>
      <c r="C29" s="40" t="s">
        <v>108</v>
      </c>
      <c r="D29" s="44"/>
      <c r="E29" s="44"/>
      <c r="F29" s="45"/>
      <c r="G29" s="45"/>
      <c r="H29" s="45"/>
      <c r="I29" s="45"/>
      <c r="J29" s="45"/>
      <c r="K29" s="45"/>
      <c r="L29" s="45"/>
      <c r="M29" s="45"/>
      <c r="N29" s="45"/>
      <c r="O29" s="45"/>
    </row>
    <row r="30" spans="1:15" s="43" customFormat="1" ht="27" customHeight="1">
      <c r="A30" s="40"/>
      <c r="B30" s="41" t="s">
        <v>109</v>
      </c>
      <c r="C30" s="40" t="s">
        <v>108</v>
      </c>
      <c r="D30" s="44"/>
      <c r="E30" s="44"/>
      <c r="F30" s="45"/>
      <c r="G30" s="45"/>
      <c r="H30" s="45"/>
      <c r="I30" s="45"/>
      <c r="J30" s="45"/>
      <c r="K30" s="45"/>
      <c r="L30" s="45"/>
      <c r="M30" s="45"/>
      <c r="N30" s="45"/>
      <c r="O30" s="45"/>
    </row>
    <row r="31" spans="1:15" s="43" customFormat="1" ht="27" customHeight="1">
      <c r="A31" s="40" t="s">
        <v>12</v>
      </c>
      <c r="B31" s="41" t="s">
        <v>110</v>
      </c>
      <c r="C31" s="40" t="s">
        <v>88</v>
      </c>
      <c r="D31" s="42"/>
      <c r="E31" s="42"/>
      <c r="F31" s="45"/>
      <c r="G31" s="45"/>
      <c r="H31" s="45"/>
      <c r="I31" s="45"/>
      <c r="J31" s="45"/>
      <c r="K31" s="45"/>
      <c r="L31" s="45"/>
      <c r="M31" s="45"/>
      <c r="N31" s="45"/>
      <c r="O31" s="45"/>
    </row>
    <row r="32" spans="1:15" s="43" customFormat="1" ht="40.5" customHeight="1">
      <c r="A32" s="40" t="s">
        <v>13</v>
      </c>
      <c r="B32" s="41" t="s">
        <v>111</v>
      </c>
      <c r="C32" s="40" t="s">
        <v>112</v>
      </c>
      <c r="D32" s="42"/>
      <c r="E32" s="42"/>
      <c r="F32" s="45"/>
      <c r="G32" s="45"/>
      <c r="H32" s="45"/>
      <c r="I32" s="45"/>
      <c r="J32" s="45"/>
      <c r="K32" s="45"/>
      <c r="L32" s="45"/>
      <c r="M32" s="45"/>
      <c r="N32" s="45"/>
      <c r="O32" s="45"/>
    </row>
    <row r="33" spans="1:15" s="43" customFormat="1" ht="27" customHeight="1">
      <c r="A33" s="40" t="s">
        <v>113</v>
      </c>
      <c r="B33" s="41" t="s">
        <v>114</v>
      </c>
      <c r="C33" s="40" t="s">
        <v>112</v>
      </c>
      <c r="D33" s="42"/>
      <c r="E33" s="42"/>
      <c r="F33" s="45"/>
      <c r="G33" s="45"/>
      <c r="H33" s="45"/>
      <c r="I33" s="45"/>
      <c r="J33" s="45"/>
      <c r="K33" s="45"/>
      <c r="L33" s="45"/>
      <c r="M33" s="45"/>
      <c r="N33" s="45"/>
      <c r="O33" s="45"/>
    </row>
    <row r="34" spans="1:15" s="43" customFormat="1" ht="27" customHeight="1">
      <c r="A34" s="40" t="s">
        <v>115</v>
      </c>
      <c r="B34" s="41" t="s">
        <v>116</v>
      </c>
      <c r="C34" s="40" t="s">
        <v>112</v>
      </c>
      <c r="D34" s="42"/>
      <c r="E34" s="42"/>
      <c r="F34" s="45"/>
      <c r="G34" s="45"/>
      <c r="H34" s="45"/>
      <c r="I34" s="45"/>
      <c r="J34" s="45"/>
      <c r="K34" s="45"/>
      <c r="L34" s="45"/>
      <c r="M34" s="45"/>
      <c r="N34" s="45"/>
      <c r="O34" s="45"/>
    </row>
    <row r="35" spans="1:15" s="43" customFormat="1" ht="27" customHeight="1">
      <c r="A35" s="40"/>
      <c r="B35" s="41" t="s">
        <v>149</v>
      </c>
      <c r="C35" s="40" t="s">
        <v>112</v>
      </c>
      <c r="D35" s="42"/>
      <c r="E35" s="42"/>
      <c r="F35" s="45"/>
      <c r="G35" s="45"/>
      <c r="H35" s="45"/>
      <c r="I35" s="45"/>
      <c r="J35" s="45"/>
      <c r="K35" s="45"/>
      <c r="L35" s="45"/>
      <c r="M35" s="45"/>
      <c r="N35" s="45"/>
      <c r="O35" s="45"/>
    </row>
    <row r="36" spans="1:15" s="43" customFormat="1" ht="27" customHeight="1">
      <c r="A36" s="40"/>
      <c r="B36" s="41" t="s">
        <v>150</v>
      </c>
      <c r="C36" s="40" t="s">
        <v>112</v>
      </c>
      <c r="D36" s="42"/>
      <c r="E36" s="42"/>
      <c r="F36" s="45"/>
      <c r="G36" s="45"/>
      <c r="H36" s="45"/>
      <c r="I36" s="45"/>
      <c r="J36" s="45"/>
      <c r="K36" s="45"/>
      <c r="L36" s="45"/>
      <c r="M36" s="45"/>
      <c r="N36" s="45"/>
      <c r="O36" s="45"/>
    </row>
    <row r="37" spans="1:15" s="43" customFormat="1" ht="27" customHeight="1">
      <c r="A37" s="40"/>
      <c r="B37" s="41" t="s">
        <v>151</v>
      </c>
      <c r="C37" s="40" t="s">
        <v>112</v>
      </c>
      <c r="D37" s="42"/>
      <c r="E37" s="42"/>
      <c r="F37" s="45"/>
      <c r="G37" s="45"/>
      <c r="H37" s="45"/>
      <c r="I37" s="45"/>
      <c r="J37" s="45"/>
      <c r="K37" s="45"/>
      <c r="L37" s="45"/>
      <c r="M37" s="45"/>
      <c r="N37" s="45"/>
      <c r="O37" s="45"/>
    </row>
    <row r="38" spans="1:15" s="43" customFormat="1" ht="27" customHeight="1">
      <c r="A38" s="40"/>
      <c r="B38" s="41" t="s">
        <v>152</v>
      </c>
      <c r="C38" s="40" t="s">
        <v>112</v>
      </c>
      <c r="D38" s="42"/>
      <c r="E38" s="42"/>
      <c r="F38" s="45"/>
      <c r="G38" s="45"/>
      <c r="H38" s="45"/>
      <c r="I38" s="45"/>
      <c r="J38" s="45"/>
      <c r="K38" s="45"/>
      <c r="L38" s="45"/>
      <c r="M38" s="45"/>
      <c r="N38" s="45"/>
      <c r="O38" s="45"/>
    </row>
    <row r="39" spans="1:15" s="43" customFormat="1" ht="27" customHeight="1">
      <c r="A39" s="40" t="s">
        <v>117</v>
      </c>
      <c r="B39" s="41" t="s">
        <v>118</v>
      </c>
      <c r="C39" s="40" t="s">
        <v>112</v>
      </c>
      <c r="D39" s="42"/>
      <c r="E39" s="42"/>
      <c r="F39" s="45"/>
      <c r="G39" s="45"/>
      <c r="H39" s="45"/>
      <c r="I39" s="45"/>
      <c r="J39" s="45"/>
      <c r="K39" s="45"/>
      <c r="L39" s="45"/>
      <c r="M39" s="45"/>
      <c r="N39" s="45"/>
      <c r="O39" s="45"/>
    </row>
    <row r="40" spans="1:15" s="43" customFormat="1" ht="27" customHeight="1">
      <c r="A40" s="40" t="s">
        <v>14</v>
      </c>
      <c r="B40" s="41" t="s">
        <v>119</v>
      </c>
      <c r="C40" s="40"/>
      <c r="D40" s="42"/>
      <c r="E40" s="42"/>
      <c r="F40" s="45"/>
      <c r="G40" s="45"/>
      <c r="H40" s="45"/>
      <c r="I40" s="45"/>
      <c r="J40" s="45"/>
      <c r="K40" s="45"/>
      <c r="L40" s="45"/>
      <c r="M40" s="45"/>
      <c r="N40" s="45"/>
      <c r="O40" s="45"/>
    </row>
    <row r="41" spans="1:15" s="43" customFormat="1" ht="27" customHeight="1">
      <c r="A41" s="40" t="s">
        <v>15</v>
      </c>
      <c r="B41" s="41" t="s">
        <v>120</v>
      </c>
      <c r="C41" s="40" t="s">
        <v>121</v>
      </c>
      <c r="D41" s="42"/>
      <c r="E41" s="42"/>
      <c r="F41" s="45"/>
      <c r="G41" s="45"/>
      <c r="H41" s="45"/>
      <c r="I41" s="45"/>
      <c r="J41" s="45"/>
      <c r="K41" s="45"/>
      <c r="L41" s="45"/>
      <c r="M41" s="45"/>
      <c r="N41" s="45"/>
      <c r="O41" s="45"/>
    </row>
    <row r="42" spans="1:15" s="43" customFormat="1" ht="27" customHeight="1">
      <c r="A42" s="40" t="s">
        <v>122</v>
      </c>
      <c r="B42" s="41" t="s">
        <v>123</v>
      </c>
      <c r="C42" s="40" t="s">
        <v>112</v>
      </c>
      <c r="D42" s="42"/>
      <c r="E42" s="42"/>
      <c r="F42" s="45"/>
      <c r="G42" s="45"/>
      <c r="H42" s="45"/>
      <c r="I42" s="45"/>
      <c r="J42" s="45"/>
      <c r="K42" s="45"/>
      <c r="L42" s="45"/>
      <c r="M42" s="45"/>
      <c r="N42" s="45"/>
      <c r="O42" s="45"/>
    </row>
    <row r="43" spans="1:15" s="43" customFormat="1" ht="27" customHeight="1">
      <c r="A43" s="40" t="s">
        <v>124</v>
      </c>
      <c r="B43" s="41" t="s">
        <v>125</v>
      </c>
      <c r="C43" s="40" t="s">
        <v>126</v>
      </c>
      <c r="D43" s="42"/>
      <c r="E43" s="42"/>
      <c r="F43" s="45"/>
      <c r="G43" s="45"/>
      <c r="H43" s="45"/>
      <c r="I43" s="45"/>
      <c r="J43" s="45"/>
      <c r="K43" s="45"/>
      <c r="L43" s="45"/>
      <c r="M43" s="45"/>
      <c r="N43" s="45"/>
      <c r="O43" s="45"/>
    </row>
    <row r="44" spans="1:15" s="43" customFormat="1" ht="27" customHeight="1">
      <c r="A44" s="40"/>
      <c r="B44" s="41" t="s">
        <v>127</v>
      </c>
      <c r="C44" s="40" t="s">
        <v>126</v>
      </c>
      <c r="D44" s="42"/>
      <c r="E44" s="42"/>
      <c r="F44" s="45"/>
      <c r="G44" s="45"/>
      <c r="H44" s="45"/>
      <c r="I44" s="45"/>
      <c r="J44" s="45"/>
      <c r="K44" s="45"/>
      <c r="L44" s="45"/>
      <c r="M44" s="45"/>
      <c r="N44" s="45"/>
      <c r="O44" s="45"/>
    </row>
    <row r="45" spans="1:15" s="43" customFormat="1" ht="27" customHeight="1">
      <c r="A45" s="40"/>
      <c r="B45" s="41" t="s">
        <v>128</v>
      </c>
      <c r="C45" s="40" t="s">
        <v>126</v>
      </c>
      <c r="D45" s="42"/>
      <c r="E45" s="42"/>
      <c r="F45" s="45"/>
      <c r="G45" s="45"/>
      <c r="H45" s="45"/>
      <c r="I45" s="45"/>
      <c r="J45" s="45"/>
      <c r="K45" s="45"/>
      <c r="L45" s="45"/>
      <c r="M45" s="45"/>
      <c r="N45" s="45"/>
      <c r="O45" s="45"/>
    </row>
    <row r="46" s="3" customFormat="1" ht="17.25" customHeight="1">
      <c r="A46" s="2" t="s">
        <v>129</v>
      </c>
    </row>
  </sheetData>
  <sheetProtection/>
  <mergeCells count="12">
    <mergeCell ref="D8:E8"/>
    <mergeCell ref="F8:G8"/>
    <mergeCell ref="H8:I8"/>
    <mergeCell ref="J8:K8"/>
    <mergeCell ref="L8:M8"/>
    <mergeCell ref="N8:O8"/>
    <mergeCell ref="M1:O1"/>
    <mergeCell ref="A5:O5"/>
    <mergeCell ref="E1:G1"/>
    <mergeCell ref="A8:A9"/>
    <mergeCell ref="B8:B9"/>
    <mergeCell ref="C8:C9"/>
  </mergeCells>
  <printOptions horizontalCentered="1"/>
  <pageMargins left="0.1968503937007874" right="0.11811023622047245" top="0.1968503937007874" bottom="0" header="0.1968503937007874" footer="0.1968503937007874"/>
  <pageSetup fitToHeight="2"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IT</cp:lastModifiedBy>
  <cp:lastPrinted>2016-04-18T06:06:24Z</cp:lastPrinted>
  <dcterms:created xsi:type="dcterms:W3CDTF">2014-08-15T10:06:32Z</dcterms:created>
  <dcterms:modified xsi:type="dcterms:W3CDTF">2019-04-27T13:06:04Z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